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imulazione prestito excel xls" sheetId="1" r:id="rId1"/>
  </sheets>
  <definedNames>
    <definedName name="Ammont_prestito" localSheetId="0">'Simulazione prestito excel xls'!$D$9</definedName>
    <definedName name="_xlnm.Print_Area" localSheetId="0">'Simulazione prestito excel xls'!$B$6:$H$142</definedName>
    <definedName name="Bil.Iniz" localSheetId="0">IF('Simulazione prestito excel xls'!IU1&lt;&gt;"",'Simulazione prestito excel xls'!D65536,"")</definedName>
    <definedName name="Bilancio.finale" localSheetId="0">IF('Simulazione prestito excel xls'!IR1&lt;&gt;"",'Simulazione prestito excel xls'!IT1-'Simulazione prestito excel xls'!IV1,"")</definedName>
    <definedName name="Bilancio_iniz_tab" localSheetId="0">'Simulazione prestito excel xls'!$H$18</definedName>
    <definedName name="Capitale" localSheetId="0">IF('Simulazione prestito excel xls'!IS1&lt;&gt;"",MIN('Simulazione prestito excel xls'!IU1,'Simulazione prestito excel xls'!Pagam_da_usare-'Simulazione prestito excel xls'!IV1),"")</definedName>
    <definedName name="Data_inizio_tabella" localSheetId="0">'Simulazione prestito excel xls'!$H$9</definedName>
    <definedName name="Durata_in_anni" localSheetId="0">'Simulazione prestito excel xls'!$D$11</definedName>
    <definedName name="Durata_in_anni">#REF!</definedName>
    <definedName name="Interesse" localSheetId="0">IF('Simulazione prestito excel xls'!IT1&lt;&gt;"",'Simulazione prestito excel xls'!IV1*'Simulazione prestito excel xls'!Tasso_periodico,"")</definedName>
    <definedName name="Interesse.Comp" localSheetId="0">IF('Simulazione prestito excel xls'!IQ1&lt;&gt;"",'Simulazione prestito excel xls'!A65536+'Simulazione prestito excel xls'!IT1,"")</definedName>
    <definedName name="Interesse_tabella" localSheetId="0">'Simulazione prestito excel xls'!$H$19</definedName>
    <definedName name="Mostra.Data" localSheetId="0">IF('Simulazione prestito excel xls'!IV1&lt;&gt;"",DATE(YEAR('Simulazione prestito excel xls'!Primo_pagam),MONTH('Simulazione prestito excel xls'!Primo_pagam)+('Simulazione prestito excel xls'!IV1-1)*12/'Simulazione prestito excel xls'!Pagam_per_anno,DAY('Simulazione prestito excel xls'!Primo_pagam)),"")</definedName>
    <definedName name="pagam.Num" localSheetId="0">IF(OR('Simulazione prestito excel xls'!A65536="",'Simulazione prestito excel xls'!A65536='Simulazione prestito excel xls'!Totale_pagam),"",'Simulazione prestito excel xls'!A65536+1)</definedName>
    <definedName name="Pagam_calcolato" localSheetId="0">'Simulazione prestito excel xls'!$D$16</definedName>
    <definedName name="Pagam_da_usare" localSheetId="0">'Simulazione prestito excel xls'!$D$18</definedName>
    <definedName name="Pagam_inizio_tabella" localSheetId="0">'Simulazione prestito excel xls'!$H$10</definedName>
    <definedName name="Pagam_per_anno" localSheetId="0">'Simulazione prestito excel xls'!$D$12</definedName>
    <definedName name="Pagam_per_anno">#REF!</definedName>
    <definedName name="Pagam_registrato" localSheetId="0">'Simulazione prestito excel xls'!$D$15</definedName>
    <definedName name="Play">656277505</definedName>
    <definedName name="Primo_pagam" localSheetId="0">'Simulazione prestito excel xls'!$D$13</definedName>
    <definedName name="Primo_pagam_num" localSheetId="0">'Simulazione prestito excel xls'!$D$19</definedName>
    <definedName name="Tasso_inter_annuale" localSheetId="0">'Simulazione prestito excel xls'!$D$10</definedName>
    <definedName name="Tasso_inter_annuale">#REF!</definedName>
    <definedName name="Tasso_periodico" localSheetId="0">'Simulazione prestito excel xls'!Tasso_inter_annuale/'Simulazione prestito excel xls'!Pagam_per_anno</definedName>
    <definedName name="_xlnm.Print_Titles" localSheetId="0">'Simulazione prestito excel xls'!$21:$22</definedName>
    <definedName name="Totale_pagam" localSheetId="0">'Simulazione prestito excel xls'!Pagam_per_anno*'Simulazione prestito excel xls'!Durata_in_anni</definedName>
    <definedName name="VBAdvanced.VB_Branch_Example" localSheetId="0">'Simulazione prestito excel xls'!VBAdvanced.VB_Branch_Example</definedName>
    <definedName name="VBAdvanced.VB_Branch_Example">[0]!VBAdvanced.VB_Branch_Example</definedName>
    <definedName name="VBAdvanced.VB_GetWindowsDirectory" localSheetId="0">'Simulazione prestito excel xls'!VBAdvanced.VB_GetWindowsDirectory</definedName>
    <definedName name="VBAdvanced.VB_GetWindowsDirectory">[0]!VBAdvanced.VB_GetWindowsDirectory</definedName>
  </definedNames>
  <calcPr fullCalcOnLoad="1"/>
</workbook>
</file>

<file path=xl/sharedStrings.xml><?xml version="1.0" encoding="utf-8"?>
<sst xmlns="http://schemas.openxmlformats.org/spreadsheetml/2006/main" count="38" uniqueCount="37">
  <si>
    <t>Pagamento registrato:</t>
  </si>
  <si>
    <t>CALCOLO</t>
  </si>
  <si>
    <t>Pagamento:</t>
  </si>
  <si>
    <t>1° pagamento della tabella:</t>
  </si>
  <si>
    <t>Capitale</t>
  </si>
  <si>
    <t>Debito Residuo</t>
  </si>
  <si>
    <t>Data di</t>
  </si>
  <si>
    <t>scadenza rata</t>
  </si>
  <si>
    <t>Risorse correlate con la simulazione del prestito con excel xls:</t>
  </si>
  <si>
    <t>Simulazione di un prestito excel xls a 15 anni:</t>
  </si>
  <si>
    <t>Data di scadenza 1^ rata:</t>
  </si>
  <si>
    <t>Numero delle rate ogni anno</t>
  </si>
  <si>
    <t>Durata del prestito in anni:</t>
  </si>
  <si>
    <t>Tasso Tan annuale del prestito:</t>
  </si>
  <si>
    <t>Somma del prestito:</t>
  </si>
  <si>
    <t xml:space="preserve"> Somma, Tasso Tan, Durata del prestito, Numero delle rate annuali e Scadenza 1^ rata.</t>
  </si>
  <si>
    <t xml:space="preserve">Dati da personalizzare nel file xls: </t>
  </si>
  <si>
    <t>Costo della singola rata:</t>
  </si>
  <si>
    <t>Costo a livello annuale:</t>
  </si>
  <si>
    <t>Numero di ogni</t>
  </si>
  <si>
    <t>singola rata</t>
  </si>
  <si>
    <t>Quota</t>
  </si>
  <si>
    <t>del prestito</t>
  </si>
  <si>
    <t>Prestiti Personali Fino a 15 Anni o 180 Rate Mensili: Banche che li Fanno</t>
  </si>
  <si>
    <t>Come Avere Piccoli Prestiti Personali da 500-1000 Euro e Fino a 5000 Euro</t>
  </si>
  <si>
    <t>Finanziamenti &amp; Prestiti Personali Fino A 100.000 Euro: Come Ottenerli</t>
  </si>
  <si>
    <t>ad ogni rata pagata</t>
  </si>
  <si>
    <t>Saldo del residuo</t>
  </si>
  <si>
    <t>interessi passivi</t>
  </si>
  <si>
    <t>pagati dopo ogni rata</t>
  </si>
  <si>
    <t xml:space="preserve">Totale degli interessi </t>
  </si>
  <si>
    <t>calcolo finanziamento con preammortamento</t>
  </si>
  <si>
    <t>Simulazione finanziamento con preammortamento? Su:</t>
  </si>
  <si>
    <t>Rinvio pagamento prima rata a tot mesi? + info su:</t>
  </si>
  <si>
    <t>finanziamento con prima rata fino a dopo 6 - 12 mesi</t>
  </si>
  <si>
    <t>01/15/2024</t>
  </si>
  <si>
    <t xml:space="preserve">Foglio di calcolo di simulazione prestito excel xls fino a 15 anni by CalcoloPrestiti.org© - Versione 2024 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</si>
</sst>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_-* #,##0.000_-;\-* #,##0.000_-;_-* &quot;-&quot;_-;_-@_-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General&quot;.&quot;"/>
    <numFmt numFmtId="182" formatCode="General;;;&quot; &quot;General"/>
    <numFmt numFmtId="183" formatCode="#,##0.0000"/>
    <numFmt numFmtId="184" formatCode="d/m/yy"/>
    <numFmt numFmtId="185" formatCode="#,##0_ ;\-#,##0\ "/>
    <numFmt numFmtId="186" formatCode="#,##0.0;\-#,##0.0"/>
    <numFmt numFmtId="187" formatCode="#,##0.000;\-#,##0.000"/>
    <numFmt numFmtId="188" formatCode="_-[$€-2]\ * #,##0.00_-;\-[$€-2]\ * #,##0.00_-;_-[$€-2]\ * &quot;-&quot;??_-"/>
    <numFmt numFmtId="189" formatCode="d/m"/>
    <numFmt numFmtId="190" formatCode="_-[$€-2]\ * #,##0.00_-;\-[$€-2]\ * #,##0.00_-;_-[$€-2]\ * &quot;-&quot;??_-;_-@_-"/>
    <numFmt numFmtId="191" formatCode="_-[$€-2]\ * #,##0.000_-;\-[$€-2]\ * #,##0.000_-;_-[$€-2]\ * &quot;-&quot;??_-"/>
    <numFmt numFmtId="192" formatCode="_-[$€-2]\ * #,##0.0000_-;\-[$€-2]\ * #,##0.0000_-;_-[$€-2]\ * &quot;-&quot;??_-"/>
    <numFmt numFmtId="193" formatCode="[$€-2]\ #,##0.00;[Red]\-[$€-2]\ #,##0.00"/>
    <numFmt numFmtId="194" formatCode="General_)"/>
    <numFmt numFmtId="195" formatCode="[$-410]dddd\ d\ mmmm\ yyyy"/>
    <numFmt numFmtId="196" formatCode="h\.mm\.ss"/>
    <numFmt numFmtId="197" formatCode="&quot;€&quot;\ #,##0.00"/>
  </numFmts>
  <fonts count="8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color indexed="11"/>
      <name val="Geneva"/>
      <family val="0"/>
    </font>
    <font>
      <b/>
      <sz val="11"/>
      <name val="Arial"/>
      <family val="2"/>
    </font>
    <font>
      <sz val="10"/>
      <color indexed="8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b/>
      <sz val="16"/>
      <color indexed="10"/>
      <name val="Arial"/>
      <family val="2"/>
    </font>
    <font>
      <b/>
      <u val="single"/>
      <sz val="12"/>
      <color indexed="12"/>
      <name val="Arial"/>
      <family val="2"/>
    </font>
    <font>
      <b/>
      <sz val="14"/>
      <color indexed="12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10"/>
      <name val="Arial"/>
      <family val="2"/>
    </font>
    <font>
      <b/>
      <sz val="12"/>
      <color indexed="8"/>
      <name val="Arial"/>
      <family val="2"/>
    </font>
    <font>
      <b/>
      <sz val="15"/>
      <color indexed="12"/>
      <name val="Arial"/>
      <family val="2"/>
    </font>
    <font>
      <b/>
      <sz val="12"/>
      <color indexed="12"/>
      <name val="Arial"/>
      <family val="2"/>
    </font>
    <font>
      <b/>
      <u val="single"/>
      <sz val="13"/>
      <color indexed="12"/>
      <name val="Arial"/>
      <family val="2"/>
    </font>
    <font>
      <b/>
      <u val="single"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0000FF"/>
      <name val="Arial"/>
      <family val="2"/>
    </font>
    <font>
      <sz val="14"/>
      <color rgb="FF0000FF"/>
      <name val="Arial"/>
      <family val="2"/>
    </font>
    <font>
      <b/>
      <sz val="16"/>
      <color rgb="FFFF0000"/>
      <name val="Arial"/>
      <family val="2"/>
    </font>
    <font>
      <b/>
      <u val="single"/>
      <sz val="12"/>
      <color theme="10"/>
      <name val="Arial"/>
      <family val="2"/>
    </font>
    <font>
      <b/>
      <sz val="10"/>
      <color theme="1"/>
      <name val="Arial"/>
      <family val="2"/>
    </font>
    <font>
      <b/>
      <sz val="14"/>
      <color rgb="FF0000FF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Arial"/>
      <family val="2"/>
    </font>
    <font>
      <b/>
      <sz val="10"/>
      <color rgb="FF0000FF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  <font>
      <b/>
      <sz val="15"/>
      <color rgb="FF0000FF"/>
      <name val="Arial"/>
      <family val="2"/>
    </font>
    <font>
      <sz val="10"/>
      <color theme="1"/>
      <name val="Arial"/>
      <family val="2"/>
    </font>
    <font>
      <b/>
      <sz val="12"/>
      <color rgb="FF0000FF"/>
      <name val="Arial"/>
      <family val="2"/>
    </font>
    <font>
      <b/>
      <u val="single"/>
      <sz val="13"/>
      <color theme="10"/>
      <name val="Arial"/>
      <family val="2"/>
    </font>
    <font>
      <b/>
      <u val="single"/>
      <sz val="11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17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188" fontId="0" fillId="0" borderId="0" xfId="46" applyFont="1" applyAlignment="1">
      <alignment/>
    </xf>
    <xf numFmtId="188" fontId="4" fillId="0" borderId="0" xfId="46" applyFont="1" applyAlignment="1">
      <alignment/>
    </xf>
    <xf numFmtId="188" fontId="5" fillId="0" borderId="10" xfId="46" applyFont="1" applyFill="1" applyBorder="1" applyAlignment="1">
      <alignment/>
    </xf>
    <xf numFmtId="43" fontId="0" fillId="0" borderId="0" xfId="48" applyFont="1" applyAlignment="1">
      <alignment/>
    </xf>
    <xf numFmtId="188" fontId="4" fillId="0" borderId="0" xfId="46" applyFont="1" applyAlignment="1">
      <alignment horizontal="center"/>
    </xf>
    <xf numFmtId="188" fontId="6" fillId="0" borderId="0" xfId="46" applyFont="1" applyFill="1" applyAlignment="1">
      <alignment/>
    </xf>
    <xf numFmtId="188" fontId="5" fillId="0" borderId="0" xfId="46" applyFont="1" applyFill="1" applyBorder="1" applyAlignment="1">
      <alignment/>
    </xf>
    <xf numFmtId="188" fontId="0" fillId="0" borderId="0" xfId="46" applyFont="1" applyAlignment="1">
      <alignment vertical="center"/>
    </xf>
    <xf numFmtId="188" fontId="64" fillId="0" borderId="11" xfId="46" applyFont="1" applyFill="1" applyBorder="1" applyAlignment="1">
      <alignment vertical="center"/>
    </xf>
    <xf numFmtId="188" fontId="65" fillId="0" borderId="12" xfId="46" applyFont="1" applyFill="1" applyBorder="1" applyAlignment="1">
      <alignment vertical="center"/>
    </xf>
    <xf numFmtId="188" fontId="0" fillId="0" borderId="0" xfId="46" applyFont="1" applyBorder="1" applyAlignment="1">
      <alignment/>
    </xf>
    <xf numFmtId="188" fontId="64" fillId="0" borderId="0" xfId="46" applyFont="1" applyFill="1" applyBorder="1" applyAlignment="1">
      <alignment vertical="center"/>
    </xf>
    <xf numFmtId="188" fontId="65" fillId="0" borderId="0" xfId="46" applyFont="1" applyFill="1" applyBorder="1" applyAlignment="1">
      <alignment vertical="center"/>
    </xf>
    <xf numFmtId="188" fontId="7" fillId="0" borderId="0" xfId="46" applyFont="1" applyAlignment="1">
      <alignment vertical="center"/>
    </xf>
    <xf numFmtId="193" fontId="66" fillId="0" borderId="0" xfId="46" applyNumberFormat="1" applyFont="1" applyFill="1" applyBorder="1" applyAlignment="1">
      <alignment horizontal="left" vertical="center"/>
    </xf>
    <xf numFmtId="0" fontId="8" fillId="0" borderId="0" xfId="0" applyFont="1" applyFill="1" applyAlignment="1" applyProtection="1">
      <alignment vertical="center"/>
      <protection/>
    </xf>
    <xf numFmtId="188" fontId="0" fillId="0" borderId="0" xfId="46" applyFont="1" applyAlignment="1">
      <alignment vertical="top"/>
    </xf>
    <xf numFmtId="0" fontId="8" fillId="0" borderId="0" xfId="0" applyFont="1" applyFill="1" applyAlignment="1" applyProtection="1">
      <alignment vertical="top"/>
      <protection/>
    </xf>
    <xf numFmtId="188" fontId="0" fillId="0" borderId="0" xfId="46" applyFont="1" applyAlignment="1">
      <alignment/>
    </xf>
    <xf numFmtId="0" fontId="8" fillId="0" borderId="0" xfId="0" applyFont="1" applyFill="1" applyAlignment="1" applyProtection="1">
      <alignment/>
      <protection/>
    </xf>
    <xf numFmtId="0" fontId="67" fillId="0" borderId="0" xfId="36" applyFont="1" applyFill="1" applyAlignment="1" applyProtection="1">
      <alignment/>
      <protection/>
    </xf>
    <xf numFmtId="188" fontId="1" fillId="0" borderId="13" xfId="46" applyFont="1" applyFill="1" applyBorder="1" applyAlignment="1">
      <alignment horizontal="center"/>
    </xf>
    <xf numFmtId="188" fontId="1" fillId="0" borderId="14" xfId="46" applyFont="1" applyFill="1" applyBorder="1" applyAlignment="1">
      <alignment horizontal="center"/>
    </xf>
    <xf numFmtId="188" fontId="1" fillId="0" borderId="13" xfId="46" applyFont="1" applyFill="1" applyBorder="1" applyAlignment="1">
      <alignment horizontal="center" vertical="center"/>
    </xf>
    <xf numFmtId="188" fontId="1" fillId="0" borderId="14" xfId="46" applyFont="1" applyFill="1" applyBorder="1" applyAlignment="1">
      <alignment horizontal="center" vertical="center"/>
    </xf>
    <xf numFmtId="188" fontId="5" fillId="0" borderId="14" xfId="46" applyFont="1" applyFill="1" applyBorder="1" applyAlignment="1">
      <alignment horizontal="center" vertical="center"/>
    </xf>
    <xf numFmtId="188" fontId="68" fillId="0" borderId="13" xfId="46" applyFont="1" applyFill="1" applyBorder="1" applyAlignment="1">
      <alignment horizontal="center" vertical="center"/>
    </xf>
    <xf numFmtId="188" fontId="68" fillId="0" borderId="14" xfId="46" applyFont="1" applyFill="1" applyBorder="1" applyAlignment="1">
      <alignment horizontal="center" vertical="center"/>
    </xf>
    <xf numFmtId="188" fontId="1" fillId="0" borderId="0" xfId="46" applyFont="1" applyFill="1" applyAlignment="1">
      <alignment vertical="center"/>
    </xf>
    <xf numFmtId="188" fontId="1" fillId="0" borderId="0" xfId="46" applyFont="1" applyFill="1" applyAlignment="1">
      <alignment vertical="top"/>
    </xf>
    <xf numFmtId="188" fontId="1" fillId="0" borderId="0" xfId="46" applyFont="1" applyFill="1" applyAlignment="1">
      <alignment/>
    </xf>
    <xf numFmtId="188" fontId="5" fillId="0" borderId="0" xfId="46" applyFont="1" applyFill="1" applyAlignment="1">
      <alignment/>
    </xf>
    <xf numFmtId="188" fontId="1" fillId="0" borderId="0" xfId="46" applyFont="1" applyFill="1" applyAlignment="1">
      <alignment/>
    </xf>
    <xf numFmtId="41" fontId="1" fillId="0" borderId="15" xfId="49" applyFont="1" applyFill="1" applyBorder="1" applyAlignment="1">
      <alignment horizontal="center"/>
    </xf>
    <xf numFmtId="41" fontId="5" fillId="0" borderId="15" xfId="49" applyFont="1" applyFill="1" applyBorder="1" applyAlignment="1">
      <alignment horizontal="center"/>
    </xf>
    <xf numFmtId="188" fontId="1" fillId="0" borderId="0" xfId="46" applyFont="1" applyAlignment="1">
      <alignment vertical="center"/>
    </xf>
    <xf numFmtId="188" fontId="1" fillId="0" borderId="0" xfId="46" applyFont="1" applyAlignment="1">
      <alignment vertical="top"/>
    </xf>
    <xf numFmtId="188" fontId="1" fillId="0" borderId="0" xfId="46" applyFont="1" applyAlignment="1">
      <alignment/>
    </xf>
    <xf numFmtId="188" fontId="69" fillId="0" borderId="12" xfId="46" applyFont="1" applyFill="1" applyBorder="1" applyAlignment="1">
      <alignment vertical="center"/>
    </xf>
    <xf numFmtId="188" fontId="69" fillId="0" borderId="0" xfId="46" applyFont="1" applyFill="1" applyBorder="1" applyAlignment="1">
      <alignment vertical="center"/>
    </xf>
    <xf numFmtId="188" fontId="7" fillId="0" borderId="0" xfId="46" applyFont="1" applyAlignment="1">
      <alignment/>
    </xf>
    <xf numFmtId="188" fontId="1" fillId="0" borderId="0" xfId="46" applyFont="1" applyFill="1" applyBorder="1" applyAlignment="1">
      <alignment/>
    </xf>
    <xf numFmtId="188" fontId="9" fillId="0" borderId="16" xfId="46" applyFont="1" applyBorder="1" applyAlignment="1">
      <alignment horizontal="right"/>
    </xf>
    <xf numFmtId="188" fontId="5" fillId="0" borderId="0" xfId="46" applyFont="1" applyAlignment="1">
      <alignment horizontal="right"/>
    </xf>
    <xf numFmtId="188" fontId="1" fillId="0" borderId="0" xfId="46" applyFont="1" applyAlignment="1">
      <alignment horizontal="right"/>
    </xf>
    <xf numFmtId="188" fontId="1" fillId="0" borderId="0" xfId="46" applyFont="1" applyAlignment="1">
      <alignment/>
    </xf>
    <xf numFmtId="14" fontId="1" fillId="0" borderId="15" xfId="46" applyNumberFormat="1" applyFont="1" applyBorder="1" applyAlignment="1">
      <alignment horizontal="center"/>
    </xf>
    <xf numFmtId="14" fontId="5" fillId="0" borderId="15" xfId="46" applyNumberFormat="1" applyFont="1" applyBorder="1" applyAlignment="1">
      <alignment horizontal="center"/>
    </xf>
    <xf numFmtId="188" fontId="5" fillId="33" borderId="0" xfId="46" applyFont="1" applyFill="1" applyAlignment="1">
      <alignment/>
    </xf>
    <xf numFmtId="188" fontId="5" fillId="33" borderId="0" xfId="46" applyFont="1" applyFill="1" applyAlignment="1">
      <alignment horizontal="left"/>
    </xf>
    <xf numFmtId="188" fontId="1" fillId="0" borderId="15" xfId="46" applyFont="1" applyBorder="1" applyAlignment="1">
      <alignment horizontal="center"/>
    </xf>
    <xf numFmtId="188" fontId="5" fillId="0" borderId="15" xfId="46" applyFont="1" applyBorder="1" applyAlignment="1">
      <alignment horizontal="center"/>
    </xf>
    <xf numFmtId="188" fontId="1" fillId="0" borderId="0" xfId="46" applyFont="1" applyBorder="1" applyAlignment="1">
      <alignment/>
    </xf>
    <xf numFmtId="188" fontId="5" fillId="0" borderId="0" xfId="46" applyFont="1" applyAlignment="1">
      <alignment/>
    </xf>
    <xf numFmtId="188" fontId="5" fillId="0" borderId="0" xfId="46" applyFont="1" applyAlignment="1">
      <alignment horizontal="centerContinuous"/>
    </xf>
    <xf numFmtId="188" fontId="1" fillId="0" borderId="10" xfId="46" applyFont="1" applyFill="1" applyBorder="1" applyAlignment="1">
      <alignment/>
    </xf>
    <xf numFmtId="194" fontId="10" fillId="0" borderId="0" xfId="0" applyNumberFormat="1" applyFont="1" applyFill="1" applyAlignment="1" applyProtection="1">
      <alignment/>
      <protection/>
    </xf>
    <xf numFmtId="188" fontId="5" fillId="0" borderId="0" xfId="46" applyFont="1" applyBorder="1" applyAlignment="1">
      <alignment horizontal="right" vertical="center"/>
    </xf>
    <xf numFmtId="188" fontId="1" fillId="0" borderId="0" xfId="46" applyFont="1" applyAlignment="1">
      <alignment horizontal="centerContinuous"/>
    </xf>
    <xf numFmtId="188" fontId="70" fillId="0" borderId="12" xfId="46" applyFont="1" applyFill="1" applyBorder="1" applyAlignment="1">
      <alignment vertical="center"/>
    </xf>
    <xf numFmtId="188" fontId="70" fillId="0" borderId="0" xfId="46" applyFont="1" applyFill="1" applyBorder="1" applyAlignment="1">
      <alignment vertical="center"/>
    </xf>
    <xf numFmtId="188" fontId="68" fillId="0" borderId="0" xfId="46" applyFont="1" applyFill="1" applyAlignment="1">
      <alignment/>
    </xf>
    <xf numFmtId="188" fontId="71" fillId="0" borderId="0" xfId="46" applyFont="1" applyFill="1" applyAlignment="1">
      <alignment horizontal="right"/>
    </xf>
    <xf numFmtId="188" fontId="71" fillId="0" borderId="0" xfId="46" applyFont="1" applyFill="1" applyBorder="1" applyAlignment="1">
      <alignment/>
    </xf>
    <xf numFmtId="188" fontId="68" fillId="0" borderId="0" xfId="46" applyFont="1" applyFill="1" applyAlignment="1">
      <alignment horizontal="centerContinuous"/>
    </xf>
    <xf numFmtId="188" fontId="68" fillId="0" borderId="10" xfId="46" applyFont="1" applyFill="1" applyBorder="1" applyAlignment="1">
      <alignment/>
    </xf>
    <xf numFmtId="188" fontId="68" fillId="0" borderId="15" xfId="46" applyFont="1" applyFill="1" applyBorder="1" applyAlignment="1">
      <alignment horizontal="center"/>
    </xf>
    <xf numFmtId="188" fontId="71" fillId="0" borderId="15" xfId="46" applyFont="1" applyFill="1" applyBorder="1" applyAlignment="1">
      <alignment horizontal="center"/>
    </xf>
    <xf numFmtId="188" fontId="1" fillId="0" borderId="0" xfId="46" applyFont="1" applyBorder="1" applyAlignment="1">
      <alignment horizontal="centerContinuous" vertical="top"/>
    </xf>
    <xf numFmtId="188" fontId="1" fillId="0" borderId="17" xfId="46" applyFont="1" applyBorder="1" applyAlignment="1">
      <alignment horizontal="center"/>
    </xf>
    <xf numFmtId="188" fontId="5" fillId="0" borderId="17" xfId="46" applyFont="1" applyBorder="1" applyAlignment="1">
      <alignment horizontal="center"/>
    </xf>
    <xf numFmtId="188" fontId="72" fillId="0" borderId="13" xfId="46" applyFont="1" applyFill="1" applyBorder="1" applyAlignment="1">
      <alignment horizontal="center"/>
    </xf>
    <xf numFmtId="188" fontId="72" fillId="0" borderId="14" xfId="46" applyFont="1" applyFill="1" applyBorder="1" applyAlignment="1">
      <alignment horizontal="center"/>
    </xf>
    <xf numFmtId="193" fontId="66" fillId="0" borderId="0" xfId="46" applyNumberFormat="1" applyFont="1" applyFill="1" applyBorder="1" applyAlignment="1">
      <alignment horizontal="center" vertical="center"/>
    </xf>
    <xf numFmtId="188" fontId="73" fillId="0" borderId="0" xfId="46" applyFont="1" applyFill="1" applyAlignment="1">
      <alignment vertical="center"/>
    </xf>
    <xf numFmtId="0" fontId="67" fillId="0" borderId="0" xfId="36" applyFont="1" applyFill="1" applyAlignment="1" applyProtection="1">
      <alignment vertical="center"/>
      <protection/>
    </xf>
    <xf numFmtId="194" fontId="68" fillId="0" borderId="0" xfId="0" applyNumberFormat="1" applyFont="1" applyFill="1" applyAlignment="1" applyProtection="1">
      <alignment vertical="center"/>
      <protection/>
    </xf>
    <xf numFmtId="194" fontId="74" fillId="0" borderId="0" xfId="0" applyNumberFormat="1" applyFont="1" applyFill="1" applyAlignment="1" applyProtection="1">
      <alignment vertical="center"/>
      <protection/>
    </xf>
    <xf numFmtId="188" fontId="64" fillId="0" borderId="0" xfId="46" applyFont="1" applyBorder="1" applyAlignment="1">
      <alignment horizontal="right" vertical="center"/>
    </xf>
    <xf numFmtId="188" fontId="75" fillId="0" borderId="0" xfId="46" applyFont="1" applyBorder="1" applyAlignment="1">
      <alignment horizontal="right" vertical="center"/>
    </xf>
    <xf numFmtId="194" fontId="67" fillId="0" borderId="0" xfId="36" applyNumberFormat="1" applyFont="1" applyFill="1" applyAlignment="1" applyProtection="1">
      <alignment vertical="top"/>
      <protection/>
    </xf>
    <xf numFmtId="0" fontId="67" fillId="0" borderId="0" xfId="36" applyFont="1" applyFill="1" applyAlignment="1" applyProtection="1">
      <alignment vertical="top"/>
      <protection/>
    </xf>
    <xf numFmtId="0" fontId="67" fillId="0" borderId="0" xfId="36" applyFont="1" applyAlignment="1" applyProtection="1">
      <alignment vertical="top"/>
      <protection/>
    </xf>
    <xf numFmtId="194" fontId="67" fillId="0" borderId="0" xfId="36" applyNumberFormat="1" applyFont="1" applyFill="1" applyAlignment="1" applyProtection="1">
      <alignment vertical="center"/>
      <protection/>
    </xf>
    <xf numFmtId="0" fontId="67" fillId="0" borderId="0" xfId="36" applyFont="1" applyAlignment="1" applyProtection="1">
      <alignment vertical="center"/>
      <protection/>
    </xf>
    <xf numFmtId="0" fontId="76" fillId="0" borderId="0" xfId="0" applyFont="1" applyFill="1" applyAlignment="1" applyProtection="1">
      <alignment vertical="center"/>
      <protection/>
    </xf>
    <xf numFmtId="194" fontId="67" fillId="0" borderId="0" xfId="36" applyNumberFormat="1" applyFont="1" applyFill="1" applyAlignment="1" applyProtection="1">
      <alignment/>
      <protection/>
    </xf>
    <xf numFmtId="0" fontId="67" fillId="0" borderId="0" xfId="36" applyFont="1" applyAlignment="1" applyProtection="1">
      <alignment/>
      <protection/>
    </xf>
    <xf numFmtId="188" fontId="65" fillId="0" borderId="18" xfId="46" applyFont="1" applyFill="1" applyBorder="1" applyAlignment="1">
      <alignment vertical="center"/>
    </xf>
    <xf numFmtId="197" fontId="77" fillId="0" borderId="0" xfId="46" applyNumberFormat="1" applyFont="1" applyFill="1" applyBorder="1" applyAlignment="1" applyProtection="1">
      <alignment horizontal="right" vertical="center"/>
      <protection locked="0"/>
    </xf>
    <xf numFmtId="10" fontId="77" fillId="0" borderId="0" xfId="46" applyNumberFormat="1" applyFont="1" applyFill="1" applyBorder="1" applyAlignment="1" applyProtection="1">
      <alignment horizontal="right" vertical="center"/>
      <protection locked="0"/>
    </xf>
    <xf numFmtId="0" fontId="77" fillId="0" borderId="0" xfId="49" applyNumberFormat="1" applyFont="1" applyFill="1" applyBorder="1" applyAlignment="1" applyProtection="1">
      <alignment horizontal="right" vertical="center"/>
      <protection locked="0"/>
    </xf>
    <xf numFmtId="14" fontId="77" fillId="0" borderId="0" xfId="49" applyNumberFormat="1" applyFont="1" applyFill="1" applyBorder="1" applyAlignment="1" applyProtection="1">
      <alignment horizontal="right" vertical="center"/>
      <protection locked="0"/>
    </xf>
    <xf numFmtId="188" fontId="7" fillId="0" borderId="0" xfId="46" applyFont="1" applyBorder="1" applyAlignment="1">
      <alignment horizontal="right" vertical="center"/>
    </xf>
    <xf numFmtId="188" fontId="0" fillId="0" borderId="0" xfId="46" applyFont="1" applyBorder="1" applyAlignment="1">
      <alignment vertical="center"/>
    </xf>
    <xf numFmtId="188" fontId="5" fillId="0" borderId="0" xfId="46" applyFont="1" applyFill="1" applyBorder="1" applyAlignment="1">
      <alignment vertical="center"/>
    </xf>
    <xf numFmtId="188" fontId="1" fillId="0" borderId="0" xfId="46" applyFont="1" applyBorder="1" applyAlignment="1">
      <alignment vertical="center"/>
    </xf>
    <xf numFmtId="188" fontId="71" fillId="0" borderId="0" xfId="46" applyFont="1" applyFill="1" applyBorder="1" applyAlignment="1">
      <alignment horizontal="right" vertical="center"/>
    </xf>
    <xf numFmtId="188" fontId="5" fillId="0" borderId="0" xfId="46" applyFont="1" applyFill="1" applyBorder="1" applyAlignment="1">
      <alignment horizontal="left" vertical="center"/>
    </xf>
    <xf numFmtId="188" fontId="11" fillId="0" borderId="0" xfId="46" applyFont="1" applyBorder="1" applyAlignment="1">
      <alignment vertical="center"/>
    </xf>
    <xf numFmtId="188" fontId="5" fillId="0" borderId="0" xfId="46" applyFont="1" applyFill="1" applyAlignment="1">
      <alignment vertical="center"/>
    </xf>
    <xf numFmtId="188" fontId="71" fillId="0" borderId="0" xfId="46" applyFont="1" applyFill="1" applyAlignment="1">
      <alignment horizontal="right" vertical="center"/>
    </xf>
    <xf numFmtId="41" fontId="5" fillId="0" borderId="0" xfId="49" applyFont="1" applyFill="1" applyBorder="1" applyAlignment="1">
      <alignment horizontal="left" vertical="center"/>
    </xf>
    <xf numFmtId="188" fontId="76" fillId="0" borderId="0" xfId="46" applyFont="1" applyAlignment="1">
      <alignment vertical="center"/>
    </xf>
    <xf numFmtId="188" fontId="78" fillId="0" borderId="0" xfId="36" applyNumberFormat="1" applyFont="1" applyAlignment="1" applyProtection="1">
      <alignment vertical="center"/>
      <protection/>
    </xf>
    <xf numFmtId="188" fontId="78" fillId="0" borderId="0" xfId="36" applyNumberFormat="1" applyFont="1" applyFill="1" applyAlignment="1" applyProtection="1">
      <alignment vertical="center"/>
      <protection/>
    </xf>
    <xf numFmtId="188" fontId="5" fillId="0" borderId="0" xfId="46" applyFont="1" applyAlignment="1">
      <alignment vertical="center"/>
    </xf>
    <xf numFmtId="188" fontId="68" fillId="0" borderId="0" xfId="46" applyFont="1" applyFill="1" applyAlignment="1">
      <alignment vertical="center"/>
    </xf>
    <xf numFmtId="188" fontId="79" fillId="0" borderId="0" xfId="36" applyNumberFormat="1" applyFont="1" applyAlignment="1" applyProtection="1">
      <alignment vertical="center"/>
      <protection/>
    </xf>
    <xf numFmtId="188" fontId="79" fillId="0" borderId="0" xfId="36" applyNumberFormat="1" applyFont="1" applyFill="1" applyAlignment="1" applyProtection="1">
      <alignment vertical="center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Comma [0]" xfId="44"/>
    <cellStyle name="Currency [0]" xfId="45"/>
    <cellStyle name="Euro" xfId="46"/>
    <cellStyle name="Input" xfId="47"/>
    <cellStyle name="Comma" xfId="48"/>
    <cellStyle name="Comma [0]" xfId="49"/>
    <cellStyle name="Neutrale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calcoloprestiti.org/simulazione-prestito.htm" TargetMode="External" /><Relationship Id="rId3" Type="http://schemas.openxmlformats.org/officeDocument/2006/relationships/hyperlink" Target="https://www.calcoloprestiti.org/simulazione-prestito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123825</xdr:rowOff>
    </xdr:from>
    <xdr:to>
      <xdr:col>3</xdr:col>
      <xdr:colOff>1104900</xdr:colOff>
      <xdr:row>4</xdr:row>
      <xdr:rowOff>180975</xdr:rowOff>
    </xdr:to>
    <xdr:pic>
      <xdr:nvPicPr>
        <xdr:cNvPr id="1" name="Picture 14" descr="Home Page Utility Finanziari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23825"/>
          <a:ext cx="32289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utifin.com/prestiti/piccoli-piccolissimi-prestiti-online.htm" TargetMode="External" /><Relationship Id="rId2" Type="http://schemas.openxmlformats.org/officeDocument/2006/relationships/hyperlink" Target="https://www.utifin.com/prestiti/prestiti-personali.htm" TargetMode="External" /><Relationship Id="rId3" Type="http://schemas.openxmlformats.org/officeDocument/2006/relationships/hyperlink" Target="https://www.socialfin.it/prestiti-personali-180-mesi-o-rate-rimborsabili-in-15-anni.htm" TargetMode="External" /><Relationship Id="rId4" Type="http://schemas.openxmlformats.org/officeDocument/2006/relationships/hyperlink" Target="https://www.personalfin.it/calcolo-prestito-con-preammortamento.htm" TargetMode="External" /><Relationship Id="rId5" Type="http://schemas.openxmlformats.org/officeDocument/2006/relationships/hyperlink" Target="https://www.calcolaonline.com/prestitionline/prestito-con-prima-rata-dopo-6-mesi.htm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0"/>
  <sheetViews>
    <sheetView showGridLines="0" tabSelected="1" zoomScalePageLayoutView="0" workbookViewId="0" topLeftCell="A1">
      <pane xSplit="9" ySplit="6" topLeftCell="J7" activePane="bottomRight" state="frozen"/>
      <selection pane="topLeft" activeCell="A1" sqref="A1"/>
      <selection pane="topRight" activeCell="I1" sqref="I1"/>
      <selection pane="bottomLeft" activeCell="A6" sqref="A6"/>
      <selection pane="bottomRight" activeCell="J57" sqref="J57:J58"/>
    </sheetView>
  </sheetViews>
  <sheetFormatPr defaultColWidth="0" defaultRowHeight="12.75"/>
  <cols>
    <col min="1" max="1" width="1.7109375" style="1" customWidth="1"/>
    <col min="2" max="2" width="15.8515625" style="33" customWidth="1"/>
    <col min="3" max="3" width="19.00390625" style="46" customWidth="1"/>
    <col min="4" max="4" width="20.00390625" style="46" customWidth="1"/>
    <col min="5" max="5" width="17.421875" style="46" customWidth="1"/>
    <col min="6" max="6" width="15.421875" style="46" customWidth="1"/>
    <col min="7" max="7" width="17.57421875" style="62" customWidth="1"/>
    <col min="8" max="8" width="20.28125" style="46" customWidth="1"/>
    <col min="9" max="9" width="11.140625" style="1" customWidth="1"/>
    <col min="10" max="10" width="16.57421875" style="1" customWidth="1"/>
    <col min="11" max="12" width="12.7109375" style="1" hidden="1" customWidth="1"/>
    <col min="13" max="16384" width="0" style="1" hidden="1" customWidth="1"/>
  </cols>
  <sheetData>
    <row r="1" spans="2:10" s="8" customFormat="1" ht="18.75" customHeight="1">
      <c r="B1" s="29"/>
      <c r="C1" s="36"/>
      <c r="D1" s="36"/>
      <c r="E1" s="78" t="s">
        <v>8</v>
      </c>
      <c r="F1" s="77"/>
      <c r="G1" s="77"/>
      <c r="H1" s="77"/>
      <c r="I1" s="86"/>
      <c r="J1" s="16"/>
    </row>
    <row r="2" spans="2:10" s="17" customFormat="1" ht="21.75" customHeight="1">
      <c r="B2" s="30"/>
      <c r="C2" s="37"/>
      <c r="D2" s="37"/>
      <c r="E2" s="81" t="s">
        <v>23</v>
      </c>
      <c r="F2" s="81"/>
      <c r="G2" s="81"/>
      <c r="H2" s="82"/>
      <c r="I2" s="83"/>
      <c r="J2" s="18"/>
    </row>
    <row r="3" spans="2:10" s="8" customFormat="1" ht="15" customHeight="1">
      <c r="B3" s="29"/>
      <c r="C3" s="36"/>
      <c r="D3" s="36"/>
      <c r="E3" s="84" t="s">
        <v>24</v>
      </c>
      <c r="F3" s="84"/>
      <c r="G3" s="84"/>
      <c r="H3" s="76"/>
      <c r="I3" s="85"/>
      <c r="J3" s="16"/>
    </row>
    <row r="4" spans="2:10" s="19" customFormat="1" ht="21" customHeight="1">
      <c r="B4" s="31"/>
      <c r="C4" s="38"/>
      <c r="D4" s="38"/>
      <c r="E4" s="87" t="s">
        <v>25</v>
      </c>
      <c r="F4" s="87"/>
      <c r="G4" s="87"/>
      <c r="H4" s="21"/>
      <c r="I4" s="88"/>
      <c r="J4" s="20"/>
    </row>
    <row r="5" spans="2:10" s="19" customFormat="1" ht="16.5" customHeight="1" thickBot="1">
      <c r="B5" s="31"/>
      <c r="C5" s="38"/>
      <c r="D5" s="38"/>
      <c r="E5" s="21"/>
      <c r="F5" s="57"/>
      <c r="G5" s="57"/>
      <c r="H5" s="57"/>
      <c r="I5" s="20"/>
      <c r="J5" s="20"/>
    </row>
    <row r="6" spans="1:10" s="10" customFormat="1" ht="24.75" customHeight="1" thickBot="1">
      <c r="A6" s="13"/>
      <c r="B6" s="9" t="s">
        <v>36</v>
      </c>
      <c r="C6" s="39"/>
      <c r="D6" s="39"/>
      <c r="E6" s="39"/>
      <c r="F6" s="39"/>
      <c r="G6" s="60"/>
      <c r="H6" s="39"/>
      <c r="I6" s="89"/>
      <c r="J6" s="13"/>
    </row>
    <row r="7" spans="2:8" s="13" customFormat="1" ht="24.75" customHeight="1">
      <c r="B7" s="12" t="s">
        <v>9</v>
      </c>
      <c r="C7" s="40"/>
      <c r="D7" s="40"/>
      <c r="E7" s="40"/>
      <c r="F7" s="40"/>
      <c r="G7" s="61"/>
      <c r="H7" s="40"/>
    </row>
    <row r="8" spans="2:4" ht="24" customHeight="1">
      <c r="B8" s="75" t="s">
        <v>16</v>
      </c>
      <c r="C8" s="41"/>
      <c r="D8" s="14" t="s">
        <v>15</v>
      </c>
    </row>
    <row r="9" spans="2:9" s="95" customFormat="1" ht="18" customHeight="1">
      <c r="B9" s="96"/>
      <c r="C9" s="94" t="s">
        <v>14</v>
      </c>
      <c r="D9" s="90">
        <v>30000</v>
      </c>
      <c r="E9" s="97"/>
      <c r="F9" s="58"/>
      <c r="G9" s="98"/>
      <c r="H9" s="99"/>
      <c r="I9" s="100"/>
    </row>
    <row r="10" spans="2:9" s="8" customFormat="1" ht="18" customHeight="1">
      <c r="B10" s="101"/>
      <c r="C10" s="94" t="s">
        <v>13</v>
      </c>
      <c r="D10" s="91">
        <v>0.0897</v>
      </c>
      <c r="E10" s="36"/>
      <c r="F10" s="14" t="s">
        <v>32</v>
      </c>
      <c r="G10" s="102"/>
      <c r="H10" s="103"/>
      <c r="I10" s="104"/>
    </row>
    <row r="11" spans="2:8" s="8" customFormat="1" ht="18" customHeight="1">
      <c r="B11" s="101"/>
      <c r="C11" s="94" t="s">
        <v>12</v>
      </c>
      <c r="D11" s="92">
        <v>15</v>
      </c>
      <c r="E11" s="36"/>
      <c r="F11" s="105" t="s">
        <v>31</v>
      </c>
      <c r="G11" s="106"/>
      <c r="H11" s="105"/>
    </row>
    <row r="12" spans="2:8" s="8" customFormat="1" ht="18" customHeight="1">
      <c r="B12" s="101"/>
      <c r="C12" s="94" t="s">
        <v>11</v>
      </c>
      <c r="D12" s="92">
        <v>12</v>
      </c>
      <c r="E12" s="107"/>
      <c r="F12" s="14" t="s">
        <v>33</v>
      </c>
      <c r="G12" s="108"/>
      <c r="H12" s="36"/>
    </row>
    <row r="13" spans="2:8" s="8" customFormat="1" ht="18" customHeight="1">
      <c r="B13" s="101"/>
      <c r="C13" s="94" t="s">
        <v>10</v>
      </c>
      <c r="D13" s="93" t="s">
        <v>35</v>
      </c>
      <c r="E13" s="36"/>
      <c r="F13" s="109" t="s">
        <v>34</v>
      </c>
      <c r="G13" s="110"/>
      <c r="H13" s="109"/>
    </row>
    <row r="14" spans="2:8" s="11" customFormat="1" ht="10.5" customHeight="1">
      <c r="B14" s="7"/>
      <c r="C14" s="42"/>
      <c r="D14" s="42"/>
      <c r="E14" s="42"/>
      <c r="F14" s="7"/>
      <c r="G14" s="64"/>
      <c r="H14" s="7"/>
    </row>
    <row r="15" spans="2:8" ht="12.75" hidden="1">
      <c r="B15" s="32"/>
      <c r="C15" s="43" t="s">
        <v>0</v>
      </c>
      <c r="D15" s="6"/>
      <c r="E15" s="55"/>
      <c r="F15" s="59"/>
      <c r="G15" s="65"/>
      <c r="H15" s="59"/>
    </row>
    <row r="16" spans="2:8" s="11" customFormat="1" ht="20.25">
      <c r="B16" s="7"/>
      <c r="C16" s="80" t="s">
        <v>17</v>
      </c>
      <c r="D16" s="15">
        <f>PMT(Tasso_periodico,Totale_pagam,-Ammont_prestito)</f>
        <v>303.74481616652395</v>
      </c>
      <c r="E16" s="53"/>
      <c r="F16" s="79" t="s">
        <v>18</v>
      </c>
      <c r="G16" s="74">
        <f>+Pagam_calcolato*Pagam_per_anno</f>
        <v>3644.9377939982874</v>
      </c>
      <c r="H16" s="69"/>
    </row>
    <row r="17" spans="2:8" ht="16.5" customHeight="1" hidden="1">
      <c r="B17" s="3" t="s">
        <v>1</v>
      </c>
      <c r="C17" s="3"/>
      <c r="D17" s="3"/>
      <c r="E17" s="56"/>
      <c r="F17" s="56"/>
      <c r="G17" s="66"/>
      <c r="H17" s="56"/>
    </row>
    <row r="18" spans="2:8" ht="12.75" hidden="1">
      <c r="B18" s="32"/>
      <c r="C18" s="44" t="s">
        <v>2</v>
      </c>
      <c r="D18" s="49">
        <f>IF(Pagam_registrato=0,Pagam_calcolato,Pagam_registrato)</f>
        <v>303.74481616652395</v>
      </c>
      <c r="E18" s="54"/>
      <c r="F18" s="54"/>
      <c r="G18" s="63" t="str">
        <f>"Bilancio iniziale al pagamento "&amp;TEXT(Primo_pagam_num,"0")&amp;":"</f>
        <v>Bilancio iniziale al pagamento 1:</v>
      </c>
      <c r="H18" s="49">
        <f>FV(Tasso_inter_annuale/Pagam_per_anno,Primo_pagam_num-1,Pagam_da_usare,-Ammont_prestito)</f>
        <v>30000</v>
      </c>
    </row>
    <row r="19" spans="3:8" ht="12.75" hidden="1">
      <c r="C19" s="45" t="s">
        <v>3</v>
      </c>
      <c r="D19" s="50">
        <f>IF(H9=0,IF(H10=0,1,H10),1+D12*(YEAR(H9)-YEAR(D13))+INT(D12*(MONTH(H9)-MONTH(D13))/12)+IF(DAY(H9)&gt;DAY(D13),1))</f>
        <v>1</v>
      </c>
      <c r="E19" s="54"/>
      <c r="F19" s="54"/>
      <c r="G19" s="63" t="str">
        <f>"Interesse composto prima del pagamento "&amp;TEXT(Primo_pagam_num,"0")&amp;":"</f>
        <v>Interesse composto prima del pagamento 1:</v>
      </c>
      <c r="H19" s="49">
        <f>Pagam_da_usare*(Primo_pagam_num-1)-(Ammont_prestito-Bilancio_iniz_tab)</f>
        <v>0</v>
      </c>
    </row>
    <row r="21" spans="2:11" s="2" customFormat="1" ht="12.75">
      <c r="B21" s="22" t="s">
        <v>19</v>
      </c>
      <c r="C21" s="24" t="s">
        <v>6</v>
      </c>
      <c r="D21" s="24" t="s">
        <v>27</v>
      </c>
      <c r="E21" s="72" t="s">
        <v>21</v>
      </c>
      <c r="F21" s="72" t="s">
        <v>21</v>
      </c>
      <c r="G21" s="27" t="s">
        <v>5</v>
      </c>
      <c r="H21" s="22" t="s">
        <v>30</v>
      </c>
      <c r="K21"/>
    </row>
    <row r="22" spans="2:11" s="2" customFormat="1" ht="12.75">
      <c r="B22" s="23" t="s">
        <v>20</v>
      </c>
      <c r="C22" s="25" t="s">
        <v>7</v>
      </c>
      <c r="D22" s="26" t="s">
        <v>26</v>
      </c>
      <c r="E22" s="73" t="s">
        <v>28</v>
      </c>
      <c r="F22" s="73" t="s">
        <v>4</v>
      </c>
      <c r="G22" s="28" t="s">
        <v>22</v>
      </c>
      <c r="H22" s="23" t="s">
        <v>29</v>
      </c>
      <c r="K22"/>
    </row>
    <row r="23" spans="2:12" s="2" customFormat="1" ht="20.25" customHeight="1">
      <c r="B23" s="34">
        <f>IF(Primo_pagam_num&lt;Totale_pagam,Primo_pagam_num,"")</f>
        <v>1</v>
      </c>
      <c r="C23" s="47" t="e">
        <f aca="true" t="shared" si="0" ref="C23:C86">Mostra.Data</f>
        <v>#VALUE!</v>
      </c>
      <c r="D23" s="51">
        <f>IF(B23&lt;&gt;"",IF(Bilancio_iniz_tab&lt;0,0,Bilancio_iniz_tab),"")</f>
        <v>30000</v>
      </c>
      <c r="E23" s="51">
        <f aca="true" t="shared" si="1" ref="E23:E86">Interesse</f>
        <v>224.25</v>
      </c>
      <c r="F23" s="51">
        <f aca="true" t="shared" si="2" ref="F23:F86">Capitale</f>
        <v>79.49481616652395</v>
      </c>
      <c r="G23" s="67">
        <f aca="true" t="shared" si="3" ref="G23:G86">Bilancio.finale</f>
        <v>29920.505183833477</v>
      </c>
      <c r="H23" s="70">
        <f>IF(B23&lt;&gt;"",E23+Interesse_tabella,"")</f>
        <v>224.25</v>
      </c>
      <c r="J23" s="5"/>
      <c r="K23"/>
      <c r="L23"/>
    </row>
    <row r="24" spans="2:12" s="2" customFormat="1" ht="12.75">
      <c r="B24" s="34">
        <f aca="true" t="shared" si="4" ref="B24:B87">pagam.Num</f>
        <v>2</v>
      </c>
      <c r="C24" s="47" t="e">
        <f t="shared" si="0"/>
        <v>#VALUE!</v>
      </c>
      <c r="D24" s="51">
        <f aca="true" t="shared" si="5" ref="D24:D87">Bil.Iniz</f>
        <v>29920.505183833477</v>
      </c>
      <c r="E24" s="51">
        <f t="shared" si="1"/>
        <v>223.65577624915522</v>
      </c>
      <c r="F24" s="51">
        <f t="shared" si="2"/>
        <v>80.08903991736872</v>
      </c>
      <c r="G24" s="67">
        <f t="shared" si="3"/>
        <v>29840.416143916107</v>
      </c>
      <c r="H24" s="70">
        <f aca="true" t="shared" si="6" ref="H24:H87">Interesse.Comp</f>
        <v>447.9057762491552</v>
      </c>
      <c r="K24" s="4"/>
      <c r="L24"/>
    </row>
    <row r="25" spans="2:12" s="2" customFormat="1" ht="12.75">
      <c r="B25" s="34">
        <f t="shared" si="4"/>
        <v>3</v>
      </c>
      <c r="C25" s="47" t="e">
        <f t="shared" si="0"/>
        <v>#VALUE!</v>
      </c>
      <c r="D25" s="51">
        <f t="shared" si="5"/>
        <v>29840.416143916107</v>
      </c>
      <c r="E25" s="51">
        <f t="shared" si="1"/>
        <v>223.0571106757729</v>
      </c>
      <c r="F25" s="51">
        <f t="shared" si="2"/>
        <v>80.68770549075106</v>
      </c>
      <c r="G25" s="67">
        <f t="shared" si="3"/>
        <v>29759.728438425354</v>
      </c>
      <c r="H25" s="70">
        <f t="shared" si="6"/>
        <v>670.9628869249282</v>
      </c>
      <c r="K25"/>
      <c r="L25"/>
    </row>
    <row r="26" spans="2:12" s="2" customFormat="1" ht="12.75">
      <c r="B26" s="34">
        <f t="shared" si="4"/>
        <v>4</v>
      </c>
      <c r="C26" s="47" t="e">
        <f t="shared" si="0"/>
        <v>#VALUE!</v>
      </c>
      <c r="D26" s="51">
        <f t="shared" si="5"/>
        <v>29759.728438425354</v>
      </c>
      <c r="E26" s="51">
        <f t="shared" si="1"/>
        <v>222.4539700772295</v>
      </c>
      <c r="F26" s="51">
        <f t="shared" si="2"/>
        <v>81.29084608929443</v>
      </c>
      <c r="G26" s="67">
        <f t="shared" si="3"/>
        <v>29678.43759233606</v>
      </c>
      <c r="H26" s="70">
        <f t="shared" si="6"/>
        <v>893.4168570021577</v>
      </c>
      <c r="K26"/>
      <c r="L26"/>
    </row>
    <row r="27" spans="2:12" s="2" customFormat="1" ht="12.75">
      <c r="B27" s="34">
        <f t="shared" si="4"/>
        <v>5</v>
      </c>
      <c r="C27" s="47" t="e">
        <f t="shared" si="0"/>
        <v>#VALUE!</v>
      </c>
      <c r="D27" s="51">
        <f t="shared" si="5"/>
        <v>29678.43759233606</v>
      </c>
      <c r="E27" s="51">
        <f t="shared" si="1"/>
        <v>221.84632100271205</v>
      </c>
      <c r="F27" s="51">
        <f t="shared" si="2"/>
        <v>81.8984951638119</v>
      </c>
      <c r="G27" s="67">
        <f t="shared" si="3"/>
        <v>29596.539097172248</v>
      </c>
      <c r="H27" s="70">
        <f t="shared" si="6"/>
        <v>1115.2631780048698</v>
      </c>
      <c r="K27"/>
      <c r="L27"/>
    </row>
    <row r="28" spans="2:12" s="2" customFormat="1" ht="12.75">
      <c r="B28" s="34">
        <f t="shared" si="4"/>
        <v>6</v>
      </c>
      <c r="C28" s="47" t="e">
        <f t="shared" si="0"/>
        <v>#VALUE!</v>
      </c>
      <c r="D28" s="51">
        <f t="shared" si="5"/>
        <v>29596.539097172248</v>
      </c>
      <c r="E28" s="51">
        <f t="shared" si="1"/>
        <v>221.23412975136256</v>
      </c>
      <c r="F28" s="51">
        <f t="shared" si="2"/>
        <v>82.51068641516139</v>
      </c>
      <c r="G28" s="67">
        <f t="shared" si="3"/>
        <v>29514.028410757088</v>
      </c>
      <c r="H28" s="70">
        <f t="shared" si="6"/>
        <v>1336.4973077562324</v>
      </c>
      <c r="K28"/>
      <c r="L28"/>
    </row>
    <row r="29" spans="2:12" s="2" customFormat="1" ht="12.75">
      <c r="B29" s="34">
        <f t="shared" si="4"/>
        <v>7</v>
      </c>
      <c r="C29" s="47" t="e">
        <f t="shared" si="0"/>
        <v>#VALUE!</v>
      </c>
      <c r="D29" s="51">
        <f t="shared" si="5"/>
        <v>29514.028410757088</v>
      </c>
      <c r="E29" s="51">
        <f t="shared" si="1"/>
        <v>220.61736237040924</v>
      </c>
      <c r="F29" s="51">
        <f t="shared" si="2"/>
        <v>83.12745379611471</v>
      </c>
      <c r="G29" s="67">
        <f t="shared" si="3"/>
        <v>29430.900956960973</v>
      </c>
      <c r="H29" s="70">
        <f t="shared" si="6"/>
        <v>1557.1146701266416</v>
      </c>
      <c r="K29"/>
      <c r="L29"/>
    </row>
    <row r="30" spans="2:12" s="2" customFormat="1" ht="12.75">
      <c r="B30" s="34">
        <f>pagam.Num</f>
        <v>8</v>
      </c>
      <c r="C30" s="47" t="e">
        <f t="shared" si="0"/>
        <v>#VALUE!</v>
      </c>
      <c r="D30" s="51">
        <f t="shared" si="5"/>
        <v>29430.900956960973</v>
      </c>
      <c r="E30" s="51">
        <f t="shared" si="1"/>
        <v>219.99598465328327</v>
      </c>
      <c r="F30" s="51">
        <f t="shared" si="2"/>
        <v>83.74883151324067</v>
      </c>
      <c r="G30" s="67">
        <f t="shared" si="3"/>
        <v>29347.152125447734</v>
      </c>
      <c r="H30" s="70">
        <f t="shared" si="6"/>
        <v>1777.110654779925</v>
      </c>
      <c r="K30"/>
      <c r="L30"/>
    </row>
    <row r="31" spans="2:12" s="2" customFormat="1" ht="12.75">
      <c r="B31" s="34">
        <f t="shared" si="4"/>
        <v>9</v>
      </c>
      <c r="C31" s="47" t="e">
        <f t="shared" si="0"/>
        <v>#VALUE!</v>
      </c>
      <c r="D31" s="51">
        <f t="shared" si="5"/>
        <v>29347.152125447734</v>
      </c>
      <c r="E31" s="51">
        <f t="shared" si="1"/>
        <v>219.3699621377218</v>
      </c>
      <c r="F31" s="51">
        <f t="shared" si="2"/>
        <v>84.37485402880213</v>
      </c>
      <c r="G31" s="67">
        <f t="shared" si="3"/>
        <v>29262.77727141893</v>
      </c>
      <c r="H31" s="70">
        <f t="shared" si="6"/>
        <v>1996.4806169176468</v>
      </c>
      <c r="K31"/>
      <c r="L31"/>
    </row>
    <row r="32" spans="2:12" s="2" customFormat="1" ht="12.75">
      <c r="B32" s="34">
        <f t="shared" si="4"/>
        <v>10</v>
      </c>
      <c r="C32" s="47" t="e">
        <f t="shared" si="0"/>
        <v>#VALUE!</v>
      </c>
      <c r="D32" s="51">
        <f t="shared" si="5"/>
        <v>29262.77727141893</v>
      </c>
      <c r="E32" s="51">
        <f t="shared" si="1"/>
        <v>218.7392601038565</v>
      </c>
      <c r="F32" s="51">
        <f t="shared" si="2"/>
        <v>85.00555606266744</v>
      </c>
      <c r="G32" s="67">
        <f t="shared" si="3"/>
        <v>29177.771715356263</v>
      </c>
      <c r="H32" s="70">
        <f t="shared" si="6"/>
        <v>2215.219877021503</v>
      </c>
      <c r="K32"/>
      <c r="L32"/>
    </row>
    <row r="33" spans="2:12" s="2" customFormat="1" ht="12.75">
      <c r="B33" s="34">
        <f t="shared" si="4"/>
        <v>11</v>
      </c>
      <c r="C33" s="47" t="e">
        <f t="shared" si="0"/>
        <v>#VALUE!</v>
      </c>
      <c r="D33" s="51">
        <f t="shared" si="5"/>
        <v>29177.771715356263</v>
      </c>
      <c r="E33" s="51">
        <f t="shared" si="1"/>
        <v>218.10384357228807</v>
      </c>
      <c r="F33" s="51">
        <f t="shared" si="2"/>
        <v>85.64097259423588</v>
      </c>
      <c r="G33" s="67">
        <f t="shared" si="3"/>
        <v>29092.130742762027</v>
      </c>
      <c r="H33" s="70">
        <f t="shared" si="6"/>
        <v>2433.323720593791</v>
      </c>
      <c r="K33"/>
      <c r="L33"/>
    </row>
    <row r="34" spans="2:12" s="2" customFormat="1" ht="12.75">
      <c r="B34" s="34">
        <f t="shared" si="4"/>
        <v>12</v>
      </c>
      <c r="C34" s="47" t="e">
        <f t="shared" si="0"/>
        <v>#VALUE!</v>
      </c>
      <c r="D34" s="51">
        <f t="shared" si="5"/>
        <v>29092.130742762027</v>
      </c>
      <c r="E34" s="51">
        <f t="shared" si="1"/>
        <v>217.46367730214615</v>
      </c>
      <c r="F34" s="51">
        <f t="shared" si="2"/>
        <v>86.2811388643778</v>
      </c>
      <c r="G34" s="67">
        <f t="shared" si="3"/>
        <v>29005.84960389765</v>
      </c>
      <c r="H34" s="70">
        <f t="shared" si="6"/>
        <v>2650.7873978959374</v>
      </c>
      <c r="K34"/>
      <c r="L34"/>
    </row>
    <row r="35" spans="2:12" s="2" customFormat="1" ht="12.75">
      <c r="B35" s="34">
        <f t="shared" si="4"/>
        <v>13</v>
      </c>
      <c r="C35" s="47" t="e">
        <f t="shared" si="0"/>
        <v>#VALUE!</v>
      </c>
      <c r="D35" s="51">
        <f t="shared" si="5"/>
        <v>29005.84960389765</v>
      </c>
      <c r="E35" s="51">
        <f t="shared" si="1"/>
        <v>216.81872578913493</v>
      </c>
      <c r="F35" s="51">
        <f t="shared" si="2"/>
        <v>86.92609037738902</v>
      </c>
      <c r="G35" s="67">
        <f t="shared" si="3"/>
        <v>28918.923513520258</v>
      </c>
      <c r="H35" s="70">
        <f t="shared" si="6"/>
        <v>2867.6061236850724</v>
      </c>
      <c r="K35"/>
      <c r="L35"/>
    </row>
    <row r="36" spans="2:12" s="2" customFormat="1" ht="12.75">
      <c r="B36" s="34">
        <f t="shared" si="4"/>
        <v>14</v>
      </c>
      <c r="C36" s="47" t="e">
        <f t="shared" si="0"/>
        <v>#VALUE!</v>
      </c>
      <c r="D36" s="51">
        <f t="shared" si="5"/>
        <v>28918.923513520258</v>
      </c>
      <c r="E36" s="51">
        <f t="shared" si="1"/>
        <v>216.16895326356394</v>
      </c>
      <c r="F36" s="51">
        <f t="shared" si="2"/>
        <v>87.57586290296001</v>
      </c>
      <c r="G36" s="67">
        <f t="shared" si="3"/>
        <v>28831.3476506173</v>
      </c>
      <c r="H36" s="70">
        <f t="shared" si="6"/>
        <v>3083.7750769486365</v>
      </c>
      <c r="K36"/>
      <c r="L36"/>
    </row>
    <row r="37" spans="2:12" s="2" customFormat="1" ht="12.75">
      <c r="B37" s="34">
        <f t="shared" si="4"/>
        <v>15</v>
      </c>
      <c r="C37" s="47" t="e">
        <f t="shared" si="0"/>
        <v>#VALUE!</v>
      </c>
      <c r="D37" s="51">
        <f t="shared" si="5"/>
        <v>28831.3476506173</v>
      </c>
      <c r="E37" s="51">
        <f t="shared" si="1"/>
        <v>215.5143236883643</v>
      </c>
      <c r="F37" s="51">
        <f t="shared" si="2"/>
        <v>88.23049247815965</v>
      </c>
      <c r="G37" s="67">
        <f t="shared" si="3"/>
        <v>28743.11715813914</v>
      </c>
      <c r="H37" s="70">
        <f t="shared" si="6"/>
        <v>3299.2894006370007</v>
      </c>
      <c r="K37"/>
      <c r="L37"/>
    </row>
    <row r="38" spans="2:12" s="2" customFormat="1" ht="12.75">
      <c r="B38" s="34">
        <f t="shared" si="4"/>
        <v>16</v>
      </c>
      <c r="C38" s="47" t="e">
        <f t="shared" si="0"/>
        <v>#VALUE!</v>
      </c>
      <c r="D38" s="51">
        <f t="shared" si="5"/>
        <v>28743.11715813914</v>
      </c>
      <c r="E38" s="51">
        <f t="shared" si="1"/>
        <v>214.85480075709006</v>
      </c>
      <c r="F38" s="51">
        <f t="shared" si="2"/>
        <v>88.89001540943389</v>
      </c>
      <c r="G38" s="67">
        <f t="shared" si="3"/>
        <v>28654.227142729706</v>
      </c>
      <c r="H38" s="70">
        <f t="shared" si="6"/>
        <v>3514.1442013940905</v>
      </c>
      <c r="K38"/>
      <c r="L38"/>
    </row>
    <row r="39" spans="2:12" s="2" customFormat="1" ht="12.75">
      <c r="B39" s="34">
        <f t="shared" si="4"/>
        <v>17</v>
      </c>
      <c r="C39" s="47" t="e">
        <f t="shared" si="0"/>
        <v>#VALUE!</v>
      </c>
      <c r="D39" s="51">
        <f t="shared" si="5"/>
        <v>28654.227142729706</v>
      </c>
      <c r="E39" s="51">
        <f t="shared" si="1"/>
        <v>214.19034789190454</v>
      </c>
      <c r="F39" s="51">
        <f t="shared" si="2"/>
        <v>89.55446827461941</v>
      </c>
      <c r="G39" s="67">
        <f t="shared" si="3"/>
        <v>28564.672674455087</v>
      </c>
      <c r="H39" s="70">
        <f t="shared" si="6"/>
        <v>3728.334549285995</v>
      </c>
      <c r="K39"/>
      <c r="L39"/>
    </row>
    <row r="40" spans="2:12" s="2" customFormat="1" ht="12.75">
      <c r="B40" s="34">
        <f t="shared" si="4"/>
        <v>18</v>
      </c>
      <c r="C40" s="47" t="e">
        <f t="shared" si="0"/>
        <v>#VALUE!</v>
      </c>
      <c r="D40" s="51">
        <f t="shared" si="5"/>
        <v>28564.672674455087</v>
      </c>
      <c r="E40" s="51">
        <f t="shared" si="1"/>
        <v>213.52092824155176</v>
      </c>
      <c r="F40" s="51">
        <f t="shared" si="2"/>
        <v>90.22388792497219</v>
      </c>
      <c r="G40" s="67">
        <f t="shared" si="3"/>
        <v>28474.448786530116</v>
      </c>
      <c r="H40" s="70">
        <f t="shared" si="6"/>
        <v>3941.8554775275466</v>
      </c>
      <c r="K40"/>
      <c r="L40"/>
    </row>
    <row r="41" spans="2:12" s="2" customFormat="1" ht="12.75">
      <c r="B41" s="34">
        <f t="shared" si="4"/>
        <v>19</v>
      </c>
      <c r="C41" s="47" t="e">
        <f t="shared" si="0"/>
        <v>#VALUE!</v>
      </c>
      <c r="D41" s="51">
        <f t="shared" si="5"/>
        <v>28474.448786530116</v>
      </c>
      <c r="E41" s="51">
        <f t="shared" si="1"/>
        <v>212.8465046793126</v>
      </c>
      <c r="F41" s="51">
        <f t="shared" si="2"/>
        <v>90.89831148721134</v>
      </c>
      <c r="G41" s="67">
        <f t="shared" si="3"/>
        <v>28383.550475042906</v>
      </c>
      <c r="H41" s="70">
        <f t="shared" si="6"/>
        <v>4154.70198220686</v>
      </c>
      <c r="K41"/>
      <c r="L41"/>
    </row>
    <row r="42" spans="2:12" s="2" customFormat="1" ht="12.75">
      <c r="B42" s="34">
        <f t="shared" si="4"/>
        <v>20</v>
      </c>
      <c r="C42" s="47" t="e">
        <f t="shared" si="0"/>
        <v>#VALUE!</v>
      </c>
      <c r="D42" s="51">
        <f t="shared" si="5"/>
        <v>28383.550475042906</v>
      </c>
      <c r="E42" s="51">
        <f t="shared" si="1"/>
        <v>212.16703980094573</v>
      </c>
      <c r="F42" s="51">
        <f t="shared" si="2"/>
        <v>91.57777636557822</v>
      </c>
      <c r="G42" s="67">
        <f t="shared" si="3"/>
        <v>28291.972698677328</v>
      </c>
      <c r="H42" s="70">
        <f t="shared" si="6"/>
        <v>4366.869022007805</v>
      </c>
      <c r="K42"/>
      <c r="L42"/>
    </row>
    <row r="43" spans="2:12" s="2" customFormat="1" ht="12.75">
      <c r="B43" s="34">
        <f t="shared" si="4"/>
        <v>21</v>
      </c>
      <c r="C43" s="47" t="e">
        <f t="shared" si="0"/>
        <v>#VALUE!</v>
      </c>
      <c r="D43" s="51">
        <f t="shared" si="5"/>
        <v>28291.972698677328</v>
      </c>
      <c r="E43" s="51">
        <f t="shared" si="1"/>
        <v>211.48249592261303</v>
      </c>
      <c r="F43" s="51">
        <f t="shared" si="2"/>
        <v>92.26232024391092</v>
      </c>
      <c r="G43" s="67">
        <f t="shared" si="3"/>
        <v>28199.710378433418</v>
      </c>
      <c r="H43" s="70">
        <f t="shared" si="6"/>
        <v>4578.351517930419</v>
      </c>
      <c r="K43"/>
      <c r="L43"/>
    </row>
    <row r="44" spans="2:12" s="2" customFormat="1" ht="12.75">
      <c r="B44" s="34">
        <f t="shared" si="4"/>
        <v>22</v>
      </c>
      <c r="C44" s="47" t="e">
        <f t="shared" si="0"/>
        <v>#VALUE!</v>
      </c>
      <c r="D44" s="51">
        <f t="shared" si="5"/>
        <v>28199.710378433418</v>
      </c>
      <c r="E44" s="51">
        <f t="shared" si="1"/>
        <v>210.7928350787898</v>
      </c>
      <c r="F44" s="51">
        <f t="shared" si="2"/>
        <v>92.95198108773414</v>
      </c>
      <c r="G44" s="67">
        <f t="shared" si="3"/>
        <v>28106.758397345682</v>
      </c>
      <c r="H44" s="70">
        <f t="shared" si="6"/>
        <v>4789.144353009208</v>
      </c>
      <c r="J44"/>
      <c r="K44"/>
      <c r="L44"/>
    </row>
    <row r="45" spans="2:12" s="2" customFormat="1" ht="12.75">
      <c r="B45" s="34">
        <f t="shared" si="4"/>
        <v>23</v>
      </c>
      <c r="C45" s="47" t="e">
        <f t="shared" si="0"/>
        <v>#VALUE!</v>
      </c>
      <c r="D45" s="51">
        <f t="shared" si="5"/>
        <v>28106.758397345682</v>
      </c>
      <c r="E45" s="51">
        <f t="shared" si="1"/>
        <v>210.09801902015897</v>
      </c>
      <c r="F45" s="51">
        <f t="shared" si="2"/>
        <v>93.64679714636497</v>
      </c>
      <c r="G45" s="67">
        <f t="shared" si="3"/>
        <v>28013.111600199318</v>
      </c>
      <c r="H45" s="70">
        <f t="shared" si="6"/>
        <v>4999.242372029367</v>
      </c>
      <c r="J45"/>
      <c r="K45"/>
      <c r="L45"/>
    </row>
    <row r="46" spans="2:12" s="2" customFormat="1" ht="12.75">
      <c r="B46" s="34">
        <f t="shared" si="4"/>
        <v>24</v>
      </c>
      <c r="C46" s="47" t="e">
        <f t="shared" si="0"/>
        <v>#VALUE!</v>
      </c>
      <c r="D46" s="51">
        <f t="shared" si="5"/>
        <v>28013.111600199318</v>
      </c>
      <c r="E46" s="51">
        <f t="shared" si="1"/>
        <v>209.3980092114899</v>
      </c>
      <c r="F46" s="51">
        <f t="shared" si="2"/>
        <v>94.34680695503405</v>
      </c>
      <c r="G46" s="67">
        <f t="shared" si="3"/>
        <v>27918.764793244285</v>
      </c>
      <c r="H46" s="70">
        <f t="shared" si="6"/>
        <v>5208.640381240857</v>
      </c>
      <c r="J46"/>
      <c r="K46"/>
      <c r="L46"/>
    </row>
    <row r="47" spans="2:12" s="2" customFormat="1" ht="12.75">
      <c r="B47" s="34">
        <f t="shared" si="4"/>
        <v>25</v>
      </c>
      <c r="C47" s="47" t="e">
        <f t="shared" si="0"/>
        <v>#VALUE!</v>
      </c>
      <c r="D47" s="51">
        <f t="shared" si="5"/>
        <v>27918.764793244285</v>
      </c>
      <c r="E47" s="51">
        <f t="shared" si="1"/>
        <v>208.69276682950104</v>
      </c>
      <c r="F47" s="51">
        <f t="shared" si="2"/>
        <v>95.05204933702291</v>
      </c>
      <c r="G47" s="67">
        <f t="shared" si="3"/>
        <v>27823.71274390726</v>
      </c>
      <c r="H47" s="70">
        <f t="shared" si="6"/>
        <v>5417.333148070358</v>
      </c>
      <c r="J47"/>
      <c r="K47"/>
      <c r="L47"/>
    </row>
    <row r="48" spans="2:12" s="2" customFormat="1" ht="12.75">
      <c r="B48" s="34">
        <f t="shared" si="4"/>
        <v>26</v>
      </c>
      <c r="C48" s="47" t="e">
        <f t="shared" si="0"/>
        <v>#VALUE!</v>
      </c>
      <c r="D48" s="51">
        <f t="shared" si="5"/>
        <v>27823.71274390726</v>
      </c>
      <c r="E48" s="51">
        <f t="shared" si="1"/>
        <v>207.98225276070679</v>
      </c>
      <c r="F48" s="51">
        <f t="shared" si="2"/>
        <v>95.76256340581716</v>
      </c>
      <c r="G48" s="67">
        <f t="shared" si="3"/>
        <v>27727.950180501444</v>
      </c>
      <c r="H48" s="70">
        <f t="shared" si="6"/>
        <v>5625.315400831065</v>
      </c>
      <c r="J48"/>
      <c r="K48"/>
      <c r="L48"/>
    </row>
    <row r="49" spans="2:12" s="2" customFormat="1" ht="12.75">
      <c r="B49" s="34">
        <f t="shared" si="4"/>
        <v>27</v>
      </c>
      <c r="C49" s="47" t="e">
        <f t="shared" si="0"/>
        <v>#VALUE!</v>
      </c>
      <c r="D49" s="51">
        <f t="shared" si="5"/>
        <v>27727.950180501444</v>
      </c>
      <c r="E49" s="51">
        <f t="shared" si="1"/>
        <v>207.2664275992483</v>
      </c>
      <c r="F49" s="51">
        <f t="shared" si="2"/>
        <v>96.47838856727566</v>
      </c>
      <c r="G49" s="67">
        <f t="shared" si="3"/>
        <v>27631.471791934167</v>
      </c>
      <c r="H49" s="70">
        <f t="shared" si="6"/>
        <v>5832.581828430313</v>
      </c>
      <c r="K49"/>
      <c r="L49"/>
    </row>
    <row r="50" spans="2:11" s="2" customFormat="1" ht="12.75">
      <c r="B50" s="34">
        <f t="shared" si="4"/>
        <v>28</v>
      </c>
      <c r="C50" s="47" t="e">
        <f t="shared" si="0"/>
        <v>#VALUE!</v>
      </c>
      <c r="D50" s="51">
        <f t="shared" si="5"/>
        <v>27631.471791934167</v>
      </c>
      <c r="E50" s="51">
        <f t="shared" si="1"/>
        <v>206.5452516447079</v>
      </c>
      <c r="F50" s="51">
        <f t="shared" si="2"/>
        <v>97.19956452181606</v>
      </c>
      <c r="G50" s="67">
        <f t="shared" si="3"/>
        <v>27534.27222741235</v>
      </c>
      <c r="H50" s="70">
        <f t="shared" si="6"/>
        <v>6039.127080075021</v>
      </c>
      <c r="K50"/>
    </row>
    <row r="51" spans="2:11" s="2" customFormat="1" ht="12.75">
      <c r="B51" s="34">
        <f t="shared" si="4"/>
        <v>29</v>
      </c>
      <c r="C51" s="47" t="e">
        <f t="shared" si="0"/>
        <v>#VALUE!</v>
      </c>
      <c r="D51" s="51">
        <f t="shared" si="5"/>
        <v>27534.27222741235</v>
      </c>
      <c r="E51" s="51">
        <f t="shared" si="1"/>
        <v>205.81868489990734</v>
      </c>
      <c r="F51" s="51">
        <f t="shared" si="2"/>
        <v>97.92613126661661</v>
      </c>
      <c r="G51" s="67">
        <f t="shared" si="3"/>
        <v>27436.346096145735</v>
      </c>
      <c r="H51" s="70">
        <f t="shared" si="6"/>
        <v>6244.945764974928</v>
      </c>
      <c r="K51"/>
    </row>
    <row r="52" spans="2:11" s="2" customFormat="1" ht="12.75">
      <c r="B52" s="34">
        <f t="shared" si="4"/>
        <v>30</v>
      </c>
      <c r="C52" s="47" t="e">
        <f t="shared" si="0"/>
        <v>#VALUE!</v>
      </c>
      <c r="D52" s="51">
        <f t="shared" si="5"/>
        <v>27436.346096145735</v>
      </c>
      <c r="E52" s="51">
        <f t="shared" si="1"/>
        <v>205.08668706868937</v>
      </c>
      <c r="F52" s="51">
        <f t="shared" si="2"/>
        <v>98.65812909783457</v>
      </c>
      <c r="G52" s="67">
        <f t="shared" si="3"/>
        <v>27337.6879670479</v>
      </c>
      <c r="H52" s="70">
        <f t="shared" si="6"/>
        <v>6450.032452043618</v>
      </c>
      <c r="K52"/>
    </row>
    <row r="53" spans="2:11" s="2" customFormat="1" ht="12.75">
      <c r="B53" s="34">
        <f t="shared" si="4"/>
        <v>31</v>
      </c>
      <c r="C53" s="47" t="e">
        <f t="shared" si="0"/>
        <v>#VALUE!</v>
      </c>
      <c r="D53" s="51">
        <f t="shared" si="5"/>
        <v>27337.6879670479</v>
      </c>
      <c r="E53" s="51">
        <f t="shared" si="1"/>
        <v>204.34921755368305</v>
      </c>
      <c r="F53" s="51">
        <f t="shared" si="2"/>
        <v>99.3955986128409</v>
      </c>
      <c r="G53" s="67">
        <f t="shared" si="3"/>
        <v>27238.292368435057</v>
      </c>
      <c r="H53" s="70">
        <f t="shared" si="6"/>
        <v>6654.381669597301</v>
      </c>
      <c r="K53"/>
    </row>
    <row r="54" spans="2:11" s="2" customFormat="1" ht="12.75">
      <c r="B54" s="34">
        <f t="shared" si="4"/>
        <v>32</v>
      </c>
      <c r="C54" s="47" t="e">
        <f t="shared" si="0"/>
        <v>#VALUE!</v>
      </c>
      <c r="D54" s="51">
        <f t="shared" si="5"/>
        <v>27238.292368435057</v>
      </c>
      <c r="E54" s="51">
        <f t="shared" si="1"/>
        <v>203.60623545405204</v>
      </c>
      <c r="F54" s="51">
        <f t="shared" si="2"/>
        <v>100.1385807124719</v>
      </c>
      <c r="G54" s="67">
        <f t="shared" si="3"/>
        <v>27138.153787722586</v>
      </c>
      <c r="H54" s="70">
        <f t="shared" si="6"/>
        <v>6857.987905051353</v>
      </c>
      <c r="K54"/>
    </row>
    <row r="55" spans="2:11" s="2" customFormat="1" ht="12.75">
      <c r="B55" s="34">
        <f t="shared" si="4"/>
        <v>33</v>
      </c>
      <c r="C55" s="47" t="e">
        <f t="shared" si="0"/>
        <v>#VALUE!</v>
      </c>
      <c r="D55" s="51">
        <f t="shared" si="5"/>
        <v>27138.153787722586</v>
      </c>
      <c r="E55" s="51">
        <f t="shared" si="1"/>
        <v>202.85769956322633</v>
      </c>
      <c r="F55" s="51">
        <f t="shared" si="2"/>
        <v>100.88711660329761</v>
      </c>
      <c r="G55" s="67">
        <f t="shared" si="3"/>
        <v>27037.266671119287</v>
      </c>
      <c r="H55" s="70">
        <f t="shared" si="6"/>
        <v>7060.845604614579</v>
      </c>
      <c r="K55"/>
    </row>
    <row r="56" spans="2:11" s="2" customFormat="1" ht="12.75">
      <c r="B56" s="34">
        <f t="shared" si="4"/>
        <v>34</v>
      </c>
      <c r="C56" s="47" t="e">
        <f t="shared" si="0"/>
        <v>#VALUE!</v>
      </c>
      <c r="D56" s="51">
        <f t="shared" si="5"/>
        <v>27037.266671119287</v>
      </c>
      <c r="E56" s="51">
        <f t="shared" si="1"/>
        <v>202.10356836661666</v>
      </c>
      <c r="F56" s="51">
        <f t="shared" si="2"/>
        <v>101.64124779990729</v>
      </c>
      <c r="G56" s="67">
        <f t="shared" si="3"/>
        <v>26935.62542331938</v>
      </c>
      <c r="H56" s="70">
        <f t="shared" si="6"/>
        <v>7262.949172981196</v>
      </c>
      <c r="K56"/>
    </row>
    <row r="57" spans="2:11" s="2" customFormat="1" ht="12.75">
      <c r="B57" s="34">
        <f t="shared" si="4"/>
        <v>35</v>
      </c>
      <c r="C57" s="47" t="e">
        <f t="shared" si="0"/>
        <v>#VALUE!</v>
      </c>
      <c r="D57" s="51">
        <f t="shared" si="5"/>
        <v>26935.62542331938</v>
      </c>
      <c r="E57" s="51">
        <f t="shared" si="1"/>
        <v>201.34380003931236</v>
      </c>
      <c r="F57" s="51">
        <f t="shared" si="2"/>
        <v>102.40101612721159</v>
      </c>
      <c r="G57" s="67">
        <f t="shared" si="3"/>
        <v>26833.224407192167</v>
      </c>
      <c r="H57" s="70">
        <f t="shared" si="6"/>
        <v>7464.292973020509</v>
      </c>
      <c r="K57"/>
    </row>
    <row r="58" spans="2:8" s="2" customFormat="1" ht="12.75">
      <c r="B58" s="34">
        <f t="shared" si="4"/>
        <v>36</v>
      </c>
      <c r="C58" s="47" t="e">
        <f t="shared" si="0"/>
        <v>#VALUE!</v>
      </c>
      <c r="D58" s="51">
        <f t="shared" si="5"/>
        <v>26833.224407192167</v>
      </c>
      <c r="E58" s="51">
        <f t="shared" si="1"/>
        <v>200.57835244376145</v>
      </c>
      <c r="F58" s="51">
        <f t="shared" si="2"/>
        <v>103.1664637227625</v>
      </c>
      <c r="G58" s="67">
        <f t="shared" si="3"/>
        <v>26730.057943469405</v>
      </c>
      <c r="H58" s="70">
        <f t="shared" si="6"/>
        <v>7664.87132546427</v>
      </c>
    </row>
    <row r="59" spans="2:8" s="2" customFormat="1" ht="12.75">
      <c r="B59" s="34">
        <f t="shared" si="4"/>
        <v>37</v>
      </c>
      <c r="C59" s="47" t="e">
        <f t="shared" si="0"/>
        <v>#VALUE!</v>
      </c>
      <c r="D59" s="51">
        <f t="shared" si="5"/>
        <v>26730.057943469405</v>
      </c>
      <c r="E59" s="51">
        <f t="shared" si="1"/>
        <v>199.8071831274338</v>
      </c>
      <c r="F59" s="51">
        <f t="shared" si="2"/>
        <v>103.93763303909014</v>
      </c>
      <c r="G59" s="67">
        <f t="shared" si="3"/>
        <v>26626.120310430313</v>
      </c>
      <c r="H59" s="70">
        <f t="shared" si="6"/>
        <v>7864.678508591704</v>
      </c>
    </row>
    <row r="60" spans="2:8" s="2" customFormat="1" ht="12.75">
      <c r="B60" s="34">
        <f t="shared" si="4"/>
        <v>38</v>
      </c>
      <c r="C60" s="47" t="e">
        <f t="shared" si="0"/>
        <v>#VALUE!</v>
      </c>
      <c r="D60" s="51">
        <f t="shared" si="5"/>
        <v>26626.120310430313</v>
      </c>
      <c r="E60" s="51">
        <f t="shared" si="1"/>
        <v>199.0302493204666</v>
      </c>
      <c r="F60" s="51">
        <f t="shared" si="2"/>
        <v>104.71456684605735</v>
      </c>
      <c r="G60" s="67">
        <f t="shared" si="3"/>
        <v>26521.405743584255</v>
      </c>
      <c r="H60" s="70">
        <f t="shared" si="6"/>
        <v>8063.70875791217</v>
      </c>
    </row>
    <row r="61" spans="2:8" s="2" customFormat="1" ht="12.75">
      <c r="B61" s="34">
        <f t="shared" si="4"/>
        <v>39</v>
      </c>
      <c r="C61" s="47" t="e">
        <f t="shared" si="0"/>
        <v>#VALUE!</v>
      </c>
      <c r="D61" s="51">
        <f t="shared" si="5"/>
        <v>26521.405743584255</v>
      </c>
      <c r="E61" s="51">
        <f t="shared" si="1"/>
        <v>198.2475079332923</v>
      </c>
      <c r="F61" s="51">
        <f t="shared" si="2"/>
        <v>105.49730823323165</v>
      </c>
      <c r="G61" s="67">
        <f t="shared" si="3"/>
        <v>26415.908435351022</v>
      </c>
      <c r="H61" s="70">
        <f t="shared" si="6"/>
        <v>8261.956265845462</v>
      </c>
    </row>
    <row r="62" spans="2:8" s="2" customFormat="1" ht="12.75">
      <c r="B62" s="34">
        <f t="shared" si="4"/>
        <v>40</v>
      </c>
      <c r="C62" s="47" t="e">
        <f t="shared" si="0"/>
        <v>#VALUE!</v>
      </c>
      <c r="D62" s="51">
        <f t="shared" si="5"/>
        <v>26415.908435351022</v>
      </c>
      <c r="E62" s="51">
        <f t="shared" si="1"/>
        <v>197.4589155542489</v>
      </c>
      <c r="F62" s="51">
        <f t="shared" si="2"/>
        <v>106.28590061227504</v>
      </c>
      <c r="G62" s="67">
        <f t="shared" si="3"/>
        <v>26309.622534738748</v>
      </c>
      <c r="H62" s="70">
        <f t="shared" si="6"/>
        <v>8459.41518139971</v>
      </c>
    </row>
    <row r="63" spans="2:8" s="2" customFormat="1" ht="12.75">
      <c r="B63" s="34">
        <f t="shared" si="4"/>
        <v>41</v>
      </c>
      <c r="C63" s="47" t="e">
        <f t="shared" si="0"/>
        <v>#VALUE!</v>
      </c>
      <c r="D63" s="51">
        <f t="shared" si="5"/>
        <v>26309.622534738748</v>
      </c>
      <c r="E63" s="51">
        <f t="shared" si="1"/>
        <v>196.66442844717213</v>
      </c>
      <c r="F63" s="51">
        <f t="shared" si="2"/>
        <v>107.08038771935182</v>
      </c>
      <c r="G63" s="67">
        <f t="shared" si="3"/>
        <v>26202.542147019398</v>
      </c>
      <c r="H63" s="70">
        <f t="shared" si="6"/>
        <v>8656.079609846882</v>
      </c>
    </row>
    <row r="64" spans="2:8" s="2" customFormat="1" ht="12.75">
      <c r="B64" s="34">
        <f t="shared" si="4"/>
        <v>42</v>
      </c>
      <c r="C64" s="47" t="e">
        <f t="shared" si="0"/>
        <v>#VALUE!</v>
      </c>
      <c r="D64" s="51">
        <f t="shared" si="5"/>
        <v>26202.542147019398</v>
      </c>
      <c r="E64" s="51">
        <f t="shared" si="1"/>
        <v>195.86400254897</v>
      </c>
      <c r="F64" s="51">
        <f t="shared" si="2"/>
        <v>107.88081361755394</v>
      </c>
      <c r="G64" s="67">
        <f t="shared" si="3"/>
        <v>26094.661333401844</v>
      </c>
      <c r="H64" s="70">
        <f t="shared" si="6"/>
        <v>8851.943612395851</v>
      </c>
    </row>
    <row r="65" spans="2:8" s="2" customFormat="1" ht="12.75">
      <c r="B65" s="34">
        <f t="shared" si="4"/>
        <v>43</v>
      </c>
      <c r="C65" s="47" t="e">
        <f t="shared" si="0"/>
        <v>#VALUE!</v>
      </c>
      <c r="D65" s="51">
        <f t="shared" si="5"/>
        <v>26094.661333401844</v>
      </c>
      <c r="E65" s="51">
        <f t="shared" si="1"/>
        <v>195.05759346717878</v>
      </c>
      <c r="F65" s="51">
        <f t="shared" si="2"/>
        <v>108.68722269934517</v>
      </c>
      <c r="G65" s="67">
        <f t="shared" si="3"/>
        <v>25985.9741107025</v>
      </c>
      <c r="H65" s="70">
        <f t="shared" si="6"/>
        <v>9047.001205863031</v>
      </c>
    </row>
    <row r="66" spans="2:8" s="2" customFormat="1" ht="12.75">
      <c r="B66" s="34">
        <f t="shared" si="4"/>
        <v>44</v>
      </c>
      <c r="C66" s="47" t="e">
        <f t="shared" si="0"/>
        <v>#VALUE!</v>
      </c>
      <c r="D66" s="51">
        <f t="shared" si="5"/>
        <v>25985.9741107025</v>
      </c>
      <c r="E66" s="51">
        <f t="shared" si="1"/>
        <v>194.24515647750118</v>
      </c>
      <c r="F66" s="51">
        <f t="shared" si="2"/>
        <v>109.49965968902276</v>
      </c>
      <c r="G66" s="67">
        <f t="shared" si="3"/>
        <v>25876.474451013477</v>
      </c>
      <c r="H66" s="70">
        <f t="shared" si="6"/>
        <v>9241.246362340533</v>
      </c>
    </row>
    <row r="67" spans="2:8" s="2" customFormat="1" ht="12.75">
      <c r="B67" s="34">
        <f t="shared" si="4"/>
        <v>45</v>
      </c>
      <c r="C67" s="47" t="e">
        <f t="shared" si="0"/>
        <v>#VALUE!</v>
      </c>
      <c r="D67" s="51">
        <f t="shared" si="5"/>
        <v>25876.474451013477</v>
      </c>
      <c r="E67" s="51">
        <f t="shared" si="1"/>
        <v>193.42664652132575</v>
      </c>
      <c r="F67" s="51">
        <f t="shared" si="2"/>
        <v>110.3181696451982</v>
      </c>
      <c r="G67" s="67">
        <f t="shared" si="3"/>
        <v>25766.15628136828</v>
      </c>
      <c r="H67" s="70">
        <f t="shared" si="6"/>
        <v>9434.673008861859</v>
      </c>
    </row>
    <row r="68" spans="2:8" s="2" customFormat="1" ht="12.75">
      <c r="B68" s="34">
        <f t="shared" si="4"/>
        <v>46</v>
      </c>
      <c r="C68" s="47" t="e">
        <f t="shared" si="0"/>
        <v>#VALUE!</v>
      </c>
      <c r="D68" s="51">
        <f t="shared" si="5"/>
        <v>25766.15628136828</v>
      </c>
      <c r="E68" s="51">
        <f t="shared" si="1"/>
        <v>192.60201820322789</v>
      </c>
      <c r="F68" s="51">
        <f t="shared" si="2"/>
        <v>111.14279796329606</v>
      </c>
      <c r="G68" s="67">
        <f t="shared" si="3"/>
        <v>25655.013483404982</v>
      </c>
      <c r="H68" s="70">
        <f t="shared" si="6"/>
        <v>9627.275027065087</v>
      </c>
    </row>
    <row r="69" spans="2:8" s="2" customFormat="1" ht="12.75">
      <c r="B69" s="34">
        <f t="shared" si="4"/>
        <v>47</v>
      </c>
      <c r="C69" s="47" t="e">
        <f t="shared" si="0"/>
        <v>#VALUE!</v>
      </c>
      <c r="D69" s="51">
        <f t="shared" si="5"/>
        <v>25655.013483404982</v>
      </c>
      <c r="E69" s="51">
        <f t="shared" si="1"/>
        <v>191.77122578845223</v>
      </c>
      <c r="F69" s="51">
        <f t="shared" si="2"/>
        <v>111.97359037807172</v>
      </c>
      <c r="G69" s="67">
        <f t="shared" si="3"/>
        <v>25543.03989302691</v>
      </c>
      <c r="H69" s="70">
        <f t="shared" si="6"/>
        <v>9819.046252853539</v>
      </c>
    </row>
    <row r="70" spans="2:8" s="2" customFormat="1" ht="12.75">
      <c r="B70" s="34">
        <f t="shared" si="4"/>
        <v>48</v>
      </c>
      <c r="C70" s="47" t="e">
        <f t="shared" si="0"/>
        <v>#VALUE!</v>
      </c>
      <c r="D70" s="51">
        <f t="shared" si="5"/>
        <v>25543.03989302691</v>
      </c>
      <c r="E70" s="51">
        <f t="shared" si="1"/>
        <v>190.93422320037615</v>
      </c>
      <c r="F70" s="51">
        <f t="shared" si="2"/>
        <v>112.8105929661478</v>
      </c>
      <c r="G70" s="67">
        <f t="shared" si="3"/>
        <v>25430.229300060764</v>
      </c>
      <c r="H70" s="70">
        <f t="shared" si="6"/>
        <v>10009.980476053915</v>
      </c>
    </row>
    <row r="71" spans="2:8" s="2" customFormat="1" ht="12.75">
      <c r="B71" s="34">
        <f t="shared" si="4"/>
        <v>49</v>
      </c>
      <c r="C71" s="47" t="e">
        <f t="shared" si="0"/>
        <v>#VALUE!</v>
      </c>
      <c r="D71" s="51">
        <f t="shared" si="5"/>
        <v>25430.229300060764</v>
      </c>
      <c r="E71" s="51">
        <f t="shared" si="1"/>
        <v>190.0909640179542</v>
      </c>
      <c r="F71" s="51">
        <f t="shared" si="2"/>
        <v>113.65385214856974</v>
      </c>
      <c r="G71" s="67">
        <f t="shared" si="3"/>
        <v>25316.575447912193</v>
      </c>
      <c r="H71" s="70">
        <f t="shared" si="6"/>
        <v>10200.07144007187</v>
      </c>
    </row>
    <row r="72" spans="2:8" s="2" customFormat="1" ht="12.75">
      <c r="B72" s="34">
        <f t="shared" si="4"/>
        <v>50</v>
      </c>
      <c r="C72" s="47" t="e">
        <f t="shared" si="0"/>
        <v>#VALUE!</v>
      </c>
      <c r="D72" s="51">
        <f t="shared" si="5"/>
        <v>25316.575447912193</v>
      </c>
      <c r="E72" s="51">
        <f t="shared" si="1"/>
        <v>189.24140147314364</v>
      </c>
      <c r="F72" s="51">
        <f t="shared" si="2"/>
        <v>114.50341469338031</v>
      </c>
      <c r="G72" s="67">
        <f t="shared" si="3"/>
        <v>25202.072033218814</v>
      </c>
      <c r="H72" s="70">
        <f t="shared" si="6"/>
        <v>10389.312841545014</v>
      </c>
    </row>
    <row r="73" spans="2:8" s="2" customFormat="1" ht="12.75">
      <c r="B73" s="34">
        <f t="shared" si="4"/>
        <v>51</v>
      </c>
      <c r="C73" s="47" t="e">
        <f t="shared" si="0"/>
        <v>#VALUE!</v>
      </c>
      <c r="D73" s="51">
        <f t="shared" si="5"/>
        <v>25202.072033218814</v>
      </c>
      <c r="E73" s="51">
        <f t="shared" si="1"/>
        <v>188.38548844831064</v>
      </c>
      <c r="F73" s="51">
        <f t="shared" si="2"/>
        <v>115.35932771821331</v>
      </c>
      <c r="G73" s="67">
        <f t="shared" si="3"/>
        <v>25086.712705500602</v>
      </c>
      <c r="H73" s="70">
        <f t="shared" si="6"/>
        <v>10577.698329993324</v>
      </c>
    </row>
    <row r="74" spans="2:8" s="2" customFormat="1" ht="12.75">
      <c r="B74" s="34">
        <f t="shared" si="4"/>
        <v>52</v>
      </c>
      <c r="C74" s="47" t="e">
        <f t="shared" si="0"/>
        <v>#VALUE!</v>
      </c>
      <c r="D74" s="51">
        <f t="shared" si="5"/>
        <v>25086.712705500602</v>
      </c>
      <c r="E74" s="51">
        <f t="shared" si="1"/>
        <v>187.523177473617</v>
      </c>
      <c r="F74" s="51">
        <f t="shared" si="2"/>
        <v>116.22163869290694</v>
      </c>
      <c r="G74" s="67">
        <f t="shared" si="3"/>
        <v>24970.491066807695</v>
      </c>
      <c r="H74" s="70">
        <f t="shared" si="6"/>
        <v>10765.22150746694</v>
      </c>
    </row>
    <row r="75" spans="2:8" s="2" customFormat="1" ht="12.75">
      <c r="B75" s="34">
        <f t="shared" si="4"/>
        <v>53</v>
      </c>
      <c r="C75" s="47" t="e">
        <f t="shared" si="0"/>
        <v>#VALUE!</v>
      </c>
      <c r="D75" s="51">
        <f t="shared" si="5"/>
        <v>24970.491066807695</v>
      </c>
      <c r="E75" s="51">
        <f t="shared" si="1"/>
        <v>186.6544207243875</v>
      </c>
      <c r="F75" s="51">
        <f t="shared" si="2"/>
        <v>117.09039544213644</v>
      </c>
      <c r="G75" s="67">
        <f t="shared" si="3"/>
        <v>24853.400671365558</v>
      </c>
      <c r="H75" s="70">
        <f t="shared" si="6"/>
        <v>10951.875928191328</v>
      </c>
    </row>
    <row r="76" spans="2:8" s="2" customFormat="1" ht="12.75">
      <c r="B76" s="34">
        <f t="shared" si="4"/>
        <v>54</v>
      </c>
      <c r="C76" s="47" t="e">
        <f t="shared" si="0"/>
        <v>#VALUE!</v>
      </c>
      <c r="D76" s="51">
        <f t="shared" si="5"/>
        <v>24853.400671365558</v>
      </c>
      <c r="E76" s="51">
        <f t="shared" si="1"/>
        <v>185.77917001845753</v>
      </c>
      <c r="F76" s="51">
        <f t="shared" si="2"/>
        <v>117.96564614806641</v>
      </c>
      <c r="G76" s="67">
        <f t="shared" si="3"/>
        <v>24735.43502521749</v>
      </c>
      <c r="H76" s="70">
        <f t="shared" si="6"/>
        <v>11137.655098209785</v>
      </c>
    </row>
    <row r="77" spans="2:8" s="2" customFormat="1" ht="12.75">
      <c r="B77" s="34">
        <f t="shared" si="4"/>
        <v>55</v>
      </c>
      <c r="C77" s="47" t="e">
        <f t="shared" si="0"/>
        <v>#VALUE!</v>
      </c>
      <c r="D77" s="51">
        <f t="shared" si="5"/>
        <v>24735.43502521749</v>
      </c>
      <c r="E77" s="51">
        <f t="shared" si="1"/>
        <v>184.89737681350076</v>
      </c>
      <c r="F77" s="51">
        <f t="shared" si="2"/>
        <v>118.84743935302319</v>
      </c>
      <c r="G77" s="67">
        <f t="shared" si="3"/>
        <v>24616.58758586447</v>
      </c>
      <c r="H77" s="70">
        <f t="shared" si="6"/>
        <v>11322.552475023285</v>
      </c>
    </row>
    <row r="78" spans="2:8" s="2" customFormat="1" ht="12.75">
      <c r="B78" s="34">
        <f t="shared" si="4"/>
        <v>56</v>
      </c>
      <c r="C78" s="47" t="e">
        <f t="shared" si="0"/>
        <v>#VALUE!</v>
      </c>
      <c r="D78" s="51">
        <f t="shared" si="5"/>
        <v>24616.58758586447</v>
      </c>
      <c r="E78" s="51">
        <f t="shared" si="1"/>
        <v>184.0089922043369</v>
      </c>
      <c r="F78" s="51">
        <f t="shared" si="2"/>
        <v>119.73582396218706</v>
      </c>
      <c r="G78" s="67">
        <f t="shared" si="3"/>
        <v>24496.851761902282</v>
      </c>
      <c r="H78" s="70">
        <f t="shared" si="6"/>
        <v>11506.561467227622</v>
      </c>
    </row>
    <row r="79" spans="2:8" s="2" customFormat="1" ht="12.75">
      <c r="B79" s="34">
        <f t="shared" si="4"/>
        <v>57</v>
      </c>
      <c r="C79" s="47" t="e">
        <f t="shared" si="0"/>
        <v>#VALUE!</v>
      </c>
      <c r="D79" s="51">
        <f t="shared" si="5"/>
        <v>24496.851761902282</v>
      </c>
      <c r="E79" s="51">
        <f t="shared" si="1"/>
        <v>183.11396692021955</v>
      </c>
      <c r="F79" s="51">
        <f t="shared" si="2"/>
        <v>120.6308492463044</v>
      </c>
      <c r="G79" s="67">
        <f t="shared" si="3"/>
        <v>24376.22091265598</v>
      </c>
      <c r="H79" s="70">
        <f t="shared" si="6"/>
        <v>11689.675434147843</v>
      </c>
    </row>
    <row r="80" spans="2:8" s="2" customFormat="1" ht="12.75">
      <c r="B80" s="34">
        <f t="shared" si="4"/>
        <v>58</v>
      </c>
      <c r="C80" s="47" t="e">
        <f t="shared" si="0"/>
        <v>#VALUE!</v>
      </c>
      <c r="D80" s="51">
        <f t="shared" si="5"/>
        <v>24376.22091265598</v>
      </c>
      <c r="E80" s="51">
        <f t="shared" si="1"/>
        <v>182.21225132210344</v>
      </c>
      <c r="F80" s="51">
        <f t="shared" si="2"/>
        <v>121.5325648444205</v>
      </c>
      <c r="G80" s="67">
        <f t="shared" si="3"/>
        <v>24254.68834781156</v>
      </c>
      <c r="H80" s="70">
        <f t="shared" si="6"/>
        <v>11871.887685469947</v>
      </c>
    </row>
    <row r="81" spans="2:8" s="2" customFormat="1" ht="12.75">
      <c r="B81" s="34">
        <f t="shared" si="4"/>
        <v>59</v>
      </c>
      <c r="C81" s="47" t="e">
        <f t="shared" si="0"/>
        <v>#VALUE!</v>
      </c>
      <c r="D81" s="51">
        <f t="shared" si="5"/>
        <v>24254.68834781156</v>
      </c>
      <c r="E81" s="51">
        <f t="shared" si="1"/>
        <v>181.3037953998914</v>
      </c>
      <c r="F81" s="51">
        <f t="shared" si="2"/>
        <v>122.44102076663253</v>
      </c>
      <c r="G81" s="67">
        <f t="shared" si="3"/>
        <v>24132.247327044926</v>
      </c>
      <c r="H81" s="70">
        <f t="shared" si="6"/>
        <v>12053.191480869838</v>
      </c>
    </row>
    <row r="82" spans="2:8" s="2" customFormat="1" ht="12.75">
      <c r="B82" s="34">
        <f t="shared" si="4"/>
        <v>60</v>
      </c>
      <c r="C82" s="47" t="e">
        <f t="shared" si="0"/>
        <v>#VALUE!</v>
      </c>
      <c r="D82" s="51">
        <f t="shared" si="5"/>
        <v>24132.247327044926</v>
      </c>
      <c r="E82" s="51">
        <f t="shared" si="1"/>
        <v>180.38854876966082</v>
      </c>
      <c r="F82" s="51">
        <f t="shared" si="2"/>
        <v>123.35626739686313</v>
      </c>
      <c r="G82" s="67">
        <f t="shared" si="3"/>
        <v>24008.891059648064</v>
      </c>
      <c r="H82" s="70">
        <f t="shared" si="6"/>
        <v>12233.5800296395</v>
      </c>
    </row>
    <row r="83" spans="2:8" s="2" customFormat="1" ht="12.75">
      <c r="B83" s="34">
        <f t="shared" si="4"/>
        <v>61</v>
      </c>
      <c r="C83" s="47" t="e">
        <f t="shared" si="0"/>
        <v>#VALUE!</v>
      </c>
      <c r="D83" s="51">
        <f t="shared" si="5"/>
        <v>24008.891059648064</v>
      </c>
      <c r="E83" s="51">
        <f t="shared" si="1"/>
        <v>179.46646067086928</v>
      </c>
      <c r="F83" s="51">
        <f t="shared" si="2"/>
        <v>124.27835549565467</v>
      </c>
      <c r="G83" s="67">
        <f t="shared" si="3"/>
        <v>23884.61270415241</v>
      </c>
      <c r="H83" s="70">
        <f t="shared" si="6"/>
        <v>12413.046490310368</v>
      </c>
    </row>
    <row r="84" spans="2:8" s="2" customFormat="1" ht="12.75">
      <c r="B84" s="34">
        <f t="shared" si="4"/>
        <v>62</v>
      </c>
      <c r="C84" s="47" t="e">
        <f t="shared" si="0"/>
        <v>#VALUE!</v>
      </c>
      <c r="D84" s="51">
        <f t="shared" si="5"/>
        <v>23884.61270415241</v>
      </c>
      <c r="E84" s="51">
        <f t="shared" si="1"/>
        <v>178.53747996353925</v>
      </c>
      <c r="F84" s="51">
        <f t="shared" si="2"/>
        <v>125.20733620298469</v>
      </c>
      <c r="G84" s="67">
        <f t="shared" si="3"/>
        <v>23759.405367949425</v>
      </c>
      <c r="H84" s="70">
        <f t="shared" si="6"/>
        <v>12591.583970273907</v>
      </c>
    </row>
    <row r="85" spans="2:8" s="2" customFormat="1" ht="12.75">
      <c r="B85" s="34">
        <f t="shared" si="4"/>
        <v>63</v>
      </c>
      <c r="C85" s="47" t="e">
        <f t="shared" si="0"/>
        <v>#VALUE!</v>
      </c>
      <c r="D85" s="51">
        <f t="shared" si="5"/>
        <v>23759.405367949425</v>
      </c>
      <c r="E85" s="51">
        <f t="shared" si="1"/>
        <v>177.60155512542195</v>
      </c>
      <c r="F85" s="51">
        <f t="shared" si="2"/>
        <v>126.143261041102</v>
      </c>
      <c r="G85" s="67">
        <f t="shared" si="3"/>
        <v>23633.26210690832</v>
      </c>
      <c r="H85" s="70">
        <f t="shared" si="6"/>
        <v>12769.185525399329</v>
      </c>
    </row>
    <row r="86" spans="2:8" s="2" customFormat="1" ht="12.75">
      <c r="B86" s="34">
        <f t="shared" si="4"/>
        <v>64</v>
      </c>
      <c r="C86" s="47" t="e">
        <f t="shared" si="0"/>
        <v>#VALUE!</v>
      </c>
      <c r="D86" s="51">
        <f t="shared" si="5"/>
        <v>23633.26210690832</v>
      </c>
      <c r="E86" s="51">
        <f t="shared" si="1"/>
        <v>176.6586342491397</v>
      </c>
      <c r="F86" s="51">
        <f t="shared" si="2"/>
        <v>127.08618191738424</v>
      </c>
      <c r="G86" s="67">
        <f t="shared" si="3"/>
        <v>23506.175924990937</v>
      </c>
      <c r="H86" s="70">
        <f t="shared" si="6"/>
        <v>12945.844159648468</v>
      </c>
    </row>
    <row r="87" spans="2:8" s="2" customFormat="1" ht="12.75">
      <c r="B87" s="34">
        <f t="shared" si="4"/>
        <v>65</v>
      </c>
      <c r="C87" s="47" t="e">
        <f>Mostra.Data</f>
        <v>#VALUE!</v>
      </c>
      <c r="D87" s="51">
        <f t="shared" si="5"/>
        <v>23506.175924990937</v>
      </c>
      <c r="E87" s="51">
        <f>Interesse</f>
        <v>175.70866503930725</v>
      </c>
      <c r="F87" s="51">
        <f>Capitale</f>
        <v>128.0361511272167</v>
      </c>
      <c r="G87" s="67">
        <f>Bilancio.finale</f>
        <v>23378.13977386372</v>
      </c>
      <c r="H87" s="70">
        <f t="shared" si="6"/>
        <v>13121.552824687775</v>
      </c>
    </row>
    <row r="88" spans="2:8" s="2" customFormat="1" ht="12.75">
      <c r="B88" s="34">
        <f>pagam.Num</f>
        <v>66</v>
      </c>
      <c r="C88" s="47" t="e">
        <f>Mostra.Data</f>
        <v>#VALUE!</v>
      </c>
      <c r="D88" s="51">
        <f>Bil.Iniz</f>
        <v>23378.13977386372</v>
      </c>
      <c r="E88" s="51">
        <f>Interesse</f>
        <v>174.7515948096313</v>
      </c>
      <c r="F88" s="51">
        <f>Capitale</f>
        <v>128.99322135689263</v>
      </c>
      <c r="G88" s="67">
        <f>Bilancio.finale</f>
        <v>23249.146552506827</v>
      </c>
      <c r="H88" s="70">
        <f>Interesse.Comp</f>
        <v>13296.304419497406</v>
      </c>
    </row>
    <row r="89" spans="2:8" s="2" customFormat="1" ht="12.75">
      <c r="B89" s="34">
        <f>pagam.Num</f>
        <v>67</v>
      </c>
      <c r="C89" s="47" t="e">
        <f>Mostra.Data</f>
        <v>#VALUE!</v>
      </c>
      <c r="D89" s="51">
        <f>Bil.Iniz</f>
        <v>23249.146552506827</v>
      </c>
      <c r="E89" s="51">
        <f>Interesse</f>
        <v>173.78737047998854</v>
      </c>
      <c r="F89" s="51">
        <f>Capitale</f>
        <v>129.9574456865354</v>
      </c>
      <c r="G89" s="67">
        <f>Bilancio.finale</f>
        <v>23119.189106820293</v>
      </c>
      <c r="H89" s="70">
        <f>Interesse.Comp</f>
        <v>13470.091789977394</v>
      </c>
    </row>
    <row r="90" spans="2:8" s="2" customFormat="1" ht="12.75">
      <c r="B90" s="34">
        <f aca="true" t="shared" si="7" ref="B90:B153">pagam.Num</f>
        <v>68</v>
      </c>
      <c r="C90" s="47" t="e">
        <f aca="true" t="shared" si="8" ref="C90:C153">Mostra.Data</f>
        <v>#VALUE!</v>
      </c>
      <c r="D90" s="51">
        <f aca="true" t="shared" si="9" ref="D90:D153">Bil.Iniz</f>
        <v>23119.189106820293</v>
      </c>
      <c r="E90" s="51">
        <f aca="true" t="shared" si="10" ref="E90:E153">Interesse</f>
        <v>172.81593857348167</v>
      </c>
      <c r="F90" s="51">
        <f aca="true" t="shared" si="11" ref="F90:F153">Capitale</f>
        <v>130.92887759304227</v>
      </c>
      <c r="G90" s="67">
        <f aca="true" t="shared" si="12" ref="G90:G153">Bilancio.finale</f>
        <v>22988.26022922725</v>
      </c>
      <c r="H90" s="70">
        <f aca="true" t="shared" si="13" ref="H90:H153">Interesse.Comp</f>
        <v>13642.907728550876</v>
      </c>
    </row>
    <row r="91" spans="2:8" s="2" customFormat="1" ht="12.75">
      <c r="B91" s="34">
        <f t="shared" si="7"/>
        <v>69</v>
      </c>
      <c r="C91" s="47" t="e">
        <f t="shared" si="8"/>
        <v>#VALUE!</v>
      </c>
      <c r="D91" s="51">
        <f t="shared" si="9"/>
        <v>22988.26022922725</v>
      </c>
      <c r="E91" s="51">
        <f t="shared" si="10"/>
        <v>171.8372452134737</v>
      </c>
      <c r="F91" s="51">
        <f t="shared" si="11"/>
        <v>131.90757095305025</v>
      </c>
      <c r="G91" s="67">
        <f t="shared" si="12"/>
        <v>22856.352658274198</v>
      </c>
      <c r="H91" s="70">
        <f t="shared" si="13"/>
        <v>13814.74497376435</v>
      </c>
    </row>
    <row r="92" spans="2:8" s="2" customFormat="1" ht="12.75">
      <c r="B92" s="34">
        <f t="shared" si="7"/>
        <v>70</v>
      </c>
      <c r="C92" s="47" t="e">
        <f t="shared" si="8"/>
        <v>#VALUE!</v>
      </c>
      <c r="D92" s="51">
        <f t="shared" si="9"/>
        <v>22856.352658274198</v>
      </c>
      <c r="E92" s="51">
        <f t="shared" si="10"/>
        <v>170.85123612059962</v>
      </c>
      <c r="F92" s="51">
        <f t="shared" si="11"/>
        <v>132.89358004592432</v>
      </c>
      <c r="G92" s="67">
        <f t="shared" si="12"/>
        <v>22723.459078228272</v>
      </c>
      <c r="H92" s="70">
        <f t="shared" si="13"/>
        <v>13985.596209884949</v>
      </c>
    </row>
    <row r="93" spans="2:8" s="2" customFormat="1" ht="12.75">
      <c r="B93" s="34">
        <f t="shared" si="7"/>
        <v>71</v>
      </c>
      <c r="C93" s="47" t="e">
        <f t="shared" si="8"/>
        <v>#VALUE!</v>
      </c>
      <c r="D93" s="51">
        <f t="shared" si="9"/>
        <v>22723.459078228272</v>
      </c>
      <c r="E93" s="51">
        <f t="shared" si="10"/>
        <v>169.85785660975634</v>
      </c>
      <c r="F93" s="51">
        <f t="shared" si="11"/>
        <v>133.8869595567676</v>
      </c>
      <c r="G93" s="67">
        <f t="shared" si="12"/>
        <v>22589.572118671505</v>
      </c>
      <c r="H93" s="70">
        <f t="shared" si="13"/>
        <v>14155.454066494705</v>
      </c>
    </row>
    <row r="94" spans="2:8" s="2" customFormat="1" ht="12.75">
      <c r="B94" s="34">
        <f t="shared" si="7"/>
        <v>72</v>
      </c>
      <c r="C94" s="47" t="e">
        <f t="shared" si="8"/>
        <v>#VALUE!</v>
      </c>
      <c r="D94" s="51">
        <f t="shared" si="9"/>
        <v>22589.572118671505</v>
      </c>
      <c r="E94" s="51">
        <f t="shared" si="10"/>
        <v>168.8570515870695</v>
      </c>
      <c r="F94" s="51">
        <f t="shared" si="11"/>
        <v>134.88776457945445</v>
      </c>
      <c r="G94" s="67">
        <f t="shared" si="12"/>
        <v>22454.684354092053</v>
      </c>
      <c r="H94" s="70">
        <f t="shared" si="13"/>
        <v>14324.311118081774</v>
      </c>
    </row>
    <row r="95" spans="2:8" s="2" customFormat="1" ht="12.75">
      <c r="B95" s="34">
        <f t="shared" si="7"/>
        <v>73</v>
      </c>
      <c r="C95" s="47" t="e">
        <f t="shared" si="8"/>
        <v>#VALUE!</v>
      </c>
      <c r="D95" s="51">
        <f t="shared" si="9"/>
        <v>22454.684354092053</v>
      </c>
      <c r="E95" s="51">
        <f t="shared" si="10"/>
        <v>167.84876554683808</v>
      </c>
      <c r="F95" s="51">
        <f t="shared" si="11"/>
        <v>135.89605061968587</v>
      </c>
      <c r="G95" s="67">
        <f t="shared" si="12"/>
        <v>22318.788303472367</v>
      </c>
      <c r="H95" s="70">
        <f t="shared" si="13"/>
        <v>14492.159883628612</v>
      </c>
    </row>
    <row r="96" spans="2:8" s="2" customFormat="1" ht="12.75">
      <c r="B96" s="34">
        <f t="shared" si="7"/>
        <v>74</v>
      </c>
      <c r="C96" s="47" t="e">
        <f t="shared" si="8"/>
        <v>#VALUE!</v>
      </c>
      <c r="D96" s="51">
        <f t="shared" si="9"/>
        <v>22318.788303472367</v>
      </c>
      <c r="E96" s="51">
        <f t="shared" si="10"/>
        <v>166.83294256845593</v>
      </c>
      <c r="F96" s="51">
        <f t="shared" si="11"/>
        <v>136.911873598068</v>
      </c>
      <c r="G96" s="67">
        <f t="shared" si="12"/>
        <v>22181.8764298743</v>
      </c>
      <c r="H96" s="70">
        <f t="shared" si="13"/>
        <v>14658.992826197067</v>
      </c>
    </row>
    <row r="97" spans="2:8" s="2" customFormat="1" ht="12.75">
      <c r="B97" s="34">
        <f t="shared" si="7"/>
        <v>75</v>
      </c>
      <c r="C97" s="47" t="e">
        <f t="shared" si="8"/>
        <v>#VALUE!</v>
      </c>
      <c r="D97" s="51">
        <f t="shared" si="9"/>
        <v>22181.8764298743</v>
      </c>
      <c r="E97" s="51">
        <f t="shared" si="10"/>
        <v>165.80952631331039</v>
      </c>
      <c r="F97" s="51">
        <f t="shared" si="11"/>
        <v>137.93528985321356</v>
      </c>
      <c r="G97" s="67">
        <f t="shared" si="12"/>
        <v>22043.94114002109</v>
      </c>
      <c r="H97" s="70">
        <f t="shared" si="13"/>
        <v>14824.802352510378</v>
      </c>
    </row>
    <row r="98" spans="2:8" s="2" customFormat="1" ht="12.75">
      <c r="B98" s="34">
        <f t="shared" si="7"/>
        <v>76</v>
      </c>
      <c r="C98" s="47" t="e">
        <f t="shared" si="8"/>
        <v>#VALUE!</v>
      </c>
      <c r="D98" s="51">
        <f t="shared" si="9"/>
        <v>22043.94114002109</v>
      </c>
      <c r="E98" s="51">
        <f t="shared" si="10"/>
        <v>164.77846002165762</v>
      </c>
      <c r="F98" s="51">
        <f t="shared" si="11"/>
        <v>138.96635614486632</v>
      </c>
      <c r="G98" s="67">
        <f t="shared" si="12"/>
        <v>21904.974783876223</v>
      </c>
      <c r="H98" s="70">
        <f t="shared" si="13"/>
        <v>14989.580812532036</v>
      </c>
    </row>
    <row r="99" spans="2:8" s="2" customFormat="1" ht="12.75">
      <c r="B99" s="34">
        <f t="shared" si="7"/>
        <v>77</v>
      </c>
      <c r="C99" s="47" t="e">
        <f t="shared" si="8"/>
        <v>#VALUE!</v>
      </c>
      <c r="D99" s="51">
        <f t="shared" si="9"/>
        <v>21904.974783876223</v>
      </c>
      <c r="E99" s="51">
        <f t="shared" si="10"/>
        <v>163.73968650947478</v>
      </c>
      <c r="F99" s="51">
        <f t="shared" si="11"/>
        <v>140.00512965704917</v>
      </c>
      <c r="G99" s="67">
        <f t="shared" si="12"/>
        <v>21764.969654219174</v>
      </c>
      <c r="H99" s="70">
        <f t="shared" si="13"/>
        <v>15153.32049904151</v>
      </c>
    </row>
    <row r="100" spans="2:8" s="2" customFormat="1" ht="12.75">
      <c r="B100" s="34">
        <f t="shared" si="7"/>
        <v>78</v>
      </c>
      <c r="C100" s="47" t="e">
        <f t="shared" si="8"/>
        <v>#VALUE!</v>
      </c>
      <c r="D100" s="51">
        <f t="shared" si="9"/>
        <v>21764.969654219174</v>
      </c>
      <c r="E100" s="51">
        <f t="shared" si="10"/>
        <v>162.69314816528833</v>
      </c>
      <c r="F100" s="51">
        <f t="shared" si="11"/>
        <v>141.0516680012356</v>
      </c>
      <c r="G100" s="67">
        <f t="shared" si="12"/>
        <v>21623.917986217937</v>
      </c>
      <c r="H100" s="70">
        <f t="shared" si="13"/>
        <v>15316.013647206799</v>
      </c>
    </row>
    <row r="101" spans="2:8" s="2" customFormat="1" ht="12.75">
      <c r="B101" s="34">
        <f t="shared" si="7"/>
        <v>79</v>
      </c>
      <c r="C101" s="47" t="e">
        <f t="shared" si="8"/>
        <v>#VALUE!</v>
      </c>
      <c r="D101" s="51">
        <f t="shared" si="9"/>
        <v>21623.917986217937</v>
      </c>
      <c r="E101" s="51">
        <f t="shared" si="10"/>
        <v>161.63878694697908</v>
      </c>
      <c r="F101" s="51">
        <f t="shared" si="11"/>
        <v>142.10602921954487</v>
      </c>
      <c r="G101" s="67">
        <f t="shared" si="12"/>
        <v>21481.811956998394</v>
      </c>
      <c r="H101" s="70">
        <f t="shared" si="13"/>
        <v>15477.652434153779</v>
      </c>
    </row>
    <row r="102" spans="2:8" s="2" customFormat="1" ht="12.75">
      <c r="B102" s="34">
        <f t="shared" si="7"/>
        <v>80</v>
      </c>
      <c r="C102" s="47" t="e">
        <f t="shared" si="8"/>
        <v>#VALUE!</v>
      </c>
      <c r="D102" s="51">
        <f t="shared" si="9"/>
        <v>21481.811956998394</v>
      </c>
      <c r="E102" s="51">
        <f t="shared" si="10"/>
        <v>160.576544378563</v>
      </c>
      <c r="F102" s="51">
        <f t="shared" si="11"/>
        <v>143.16827178796095</v>
      </c>
      <c r="G102" s="67">
        <f t="shared" si="12"/>
        <v>21338.643685210434</v>
      </c>
      <c r="H102" s="70">
        <f t="shared" si="13"/>
        <v>15638.228978532341</v>
      </c>
    </row>
    <row r="103" spans="2:8" s="2" customFormat="1" ht="12.75">
      <c r="B103" s="34">
        <f t="shared" si="7"/>
        <v>81</v>
      </c>
      <c r="C103" s="47" t="e">
        <f t="shared" si="8"/>
        <v>#VALUE!</v>
      </c>
      <c r="D103" s="51">
        <f t="shared" si="9"/>
        <v>21338.643685210434</v>
      </c>
      <c r="E103" s="51">
        <f t="shared" si="10"/>
        <v>159.506361546948</v>
      </c>
      <c r="F103" s="51">
        <f t="shared" si="11"/>
        <v>144.23845461957595</v>
      </c>
      <c r="G103" s="67">
        <f t="shared" si="12"/>
        <v>21194.40523059086</v>
      </c>
      <c r="H103" s="70">
        <f t="shared" si="13"/>
        <v>15797.735340079289</v>
      </c>
    </row>
    <row r="104" spans="2:8" s="2" customFormat="1" ht="12.75">
      <c r="B104" s="34">
        <f t="shared" si="7"/>
        <v>82</v>
      </c>
      <c r="C104" s="47" t="e">
        <f t="shared" si="8"/>
        <v>#VALUE!</v>
      </c>
      <c r="D104" s="51">
        <f t="shared" si="9"/>
        <v>21194.40523059086</v>
      </c>
      <c r="E104" s="51">
        <f t="shared" si="10"/>
        <v>158.42817909866667</v>
      </c>
      <c r="F104" s="51">
        <f t="shared" si="11"/>
        <v>145.31663706785727</v>
      </c>
      <c r="G104" s="67">
        <f t="shared" si="12"/>
        <v>21049.088593523004</v>
      </c>
      <c r="H104" s="70">
        <f t="shared" si="13"/>
        <v>15956.163519177955</v>
      </c>
    </row>
    <row r="105" spans="2:8" s="2" customFormat="1" ht="12.75">
      <c r="B105" s="34">
        <f t="shared" si="7"/>
        <v>83</v>
      </c>
      <c r="C105" s="47" t="e">
        <f t="shared" si="8"/>
        <v>#VALUE!</v>
      </c>
      <c r="D105" s="51">
        <f t="shared" si="9"/>
        <v>21049.088593523004</v>
      </c>
      <c r="E105" s="51">
        <f t="shared" si="10"/>
        <v>157.34193723658444</v>
      </c>
      <c r="F105" s="51">
        <f t="shared" si="11"/>
        <v>146.4028789299395</v>
      </c>
      <c r="G105" s="67">
        <f t="shared" si="12"/>
        <v>20902.685714593063</v>
      </c>
      <c r="H105" s="70">
        <f t="shared" si="13"/>
        <v>16113.50545641454</v>
      </c>
    </row>
    <row r="106" spans="2:8" s="2" customFormat="1" ht="12.75">
      <c r="B106" s="34">
        <f t="shared" si="7"/>
        <v>84</v>
      </c>
      <c r="C106" s="47" t="e">
        <f t="shared" si="8"/>
        <v>#VALUE!</v>
      </c>
      <c r="D106" s="51">
        <f t="shared" si="9"/>
        <v>20902.685714593063</v>
      </c>
      <c r="E106" s="51">
        <f t="shared" si="10"/>
        <v>156.24757571658313</v>
      </c>
      <c r="F106" s="51">
        <f t="shared" si="11"/>
        <v>147.49724044994082</v>
      </c>
      <c r="G106" s="67">
        <f t="shared" si="12"/>
        <v>20755.18847414312</v>
      </c>
      <c r="H106" s="70">
        <f t="shared" si="13"/>
        <v>16269.753032131122</v>
      </c>
    </row>
    <row r="107" spans="2:8" s="2" customFormat="1" ht="12.75">
      <c r="B107" s="34">
        <f t="shared" si="7"/>
        <v>85</v>
      </c>
      <c r="C107" s="47" t="e">
        <f t="shared" si="8"/>
        <v>#VALUE!</v>
      </c>
      <c r="D107" s="51">
        <f t="shared" si="9"/>
        <v>20755.18847414312</v>
      </c>
      <c r="E107" s="51">
        <f t="shared" si="10"/>
        <v>155.14503384421982</v>
      </c>
      <c r="F107" s="51">
        <f t="shared" si="11"/>
        <v>148.59978232230412</v>
      </c>
      <c r="G107" s="67">
        <f t="shared" si="12"/>
        <v>20606.588691820816</v>
      </c>
      <c r="H107" s="70">
        <f t="shared" si="13"/>
        <v>16424.898065975343</v>
      </c>
    </row>
    <row r="108" spans="2:8" s="2" customFormat="1" ht="12.75">
      <c r="B108" s="34">
        <f t="shared" si="7"/>
        <v>86</v>
      </c>
      <c r="C108" s="47" t="e">
        <f t="shared" si="8"/>
        <v>#VALUE!</v>
      </c>
      <c r="D108" s="51">
        <f t="shared" si="9"/>
        <v>20606.588691820816</v>
      </c>
      <c r="E108" s="51">
        <f t="shared" si="10"/>
        <v>154.0342504713606</v>
      </c>
      <c r="F108" s="51">
        <f t="shared" si="11"/>
        <v>149.71056569516335</v>
      </c>
      <c r="G108" s="67">
        <f t="shared" si="12"/>
        <v>20456.87812612565</v>
      </c>
      <c r="H108" s="70">
        <f t="shared" si="13"/>
        <v>16578.932316446702</v>
      </c>
    </row>
    <row r="109" spans="2:8" s="2" customFormat="1" ht="12.75">
      <c r="B109" s="34">
        <f t="shared" si="7"/>
        <v>87</v>
      </c>
      <c r="C109" s="47" t="e">
        <f t="shared" si="8"/>
        <v>#VALUE!</v>
      </c>
      <c r="D109" s="51">
        <f t="shared" si="9"/>
        <v>20456.87812612565</v>
      </c>
      <c r="E109" s="51">
        <f t="shared" si="10"/>
        <v>152.91516399278925</v>
      </c>
      <c r="F109" s="51">
        <f t="shared" si="11"/>
        <v>150.8296521737347</v>
      </c>
      <c r="G109" s="67">
        <f t="shared" si="12"/>
        <v>20306.048473951916</v>
      </c>
      <c r="H109" s="70">
        <f t="shared" si="13"/>
        <v>16731.84748043949</v>
      </c>
    </row>
    <row r="110" spans="2:8" s="2" customFormat="1" ht="12.75">
      <c r="B110" s="34">
        <f t="shared" si="7"/>
        <v>88</v>
      </c>
      <c r="C110" s="47" t="e">
        <f t="shared" si="8"/>
        <v>#VALUE!</v>
      </c>
      <c r="D110" s="51">
        <f t="shared" si="9"/>
        <v>20306.048473951916</v>
      </c>
      <c r="E110" s="51">
        <f t="shared" si="10"/>
        <v>151.78771234279057</v>
      </c>
      <c r="F110" s="51">
        <f t="shared" si="11"/>
        <v>151.95710382373338</v>
      </c>
      <c r="G110" s="67">
        <f t="shared" si="12"/>
        <v>20154.091370128182</v>
      </c>
      <c r="H110" s="70">
        <f t="shared" si="13"/>
        <v>16883.63519278228</v>
      </c>
    </row>
    <row r="111" spans="2:8" s="2" customFormat="1" ht="12.75">
      <c r="B111" s="34">
        <f t="shared" si="7"/>
        <v>89</v>
      </c>
      <c r="C111" s="47" t="e">
        <f t="shared" si="8"/>
        <v>#VALUE!</v>
      </c>
      <c r="D111" s="51">
        <f t="shared" si="9"/>
        <v>20154.091370128182</v>
      </c>
      <c r="E111" s="51">
        <f t="shared" si="10"/>
        <v>150.65183299170815</v>
      </c>
      <c r="F111" s="51">
        <f t="shared" si="11"/>
        <v>153.0929831748158</v>
      </c>
      <c r="G111" s="67">
        <f t="shared" si="12"/>
        <v>20000.998386953368</v>
      </c>
      <c r="H111" s="70">
        <f t="shared" si="13"/>
        <v>17034.28702577399</v>
      </c>
    </row>
    <row r="112" spans="2:8" s="2" customFormat="1" ht="12.75">
      <c r="B112" s="34">
        <f t="shared" si="7"/>
        <v>90</v>
      </c>
      <c r="C112" s="47" t="e">
        <f t="shared" si="8"/>
        <v>#VALUE!</v>
      </c>
      <c r="D112" s="51">
        <f t="shared" si="9"/>
        <v>20000.998386953368</v>
      </c>
      <c r="E112" s="51">
        <f t="shared" si="10"/>
        <v>149.50746294247642</v>
      </c>
      <c r="F112" s="51">
        <f t="shared" si="11"/>
        <v>154.23735322404752</v>
      </c>
      <c r="G112" s="67">
        <f t="shared" si="12"/>
        <v>19846.76103372932</v>
      </c>
      <c r="H112" s="70">
        <f t="shared" si="13"/>
        <v>17183.794488716467</v>
      </c>
    </row>
    <row r="113" spans="2:8" s="2" customFormat="1" ht="12.75">
      <c r="B113" s="34">
        <f t="shared" si="7"/>
        <v>91</v>
      </c>
      <c r="C113" s="47" t="e">
        <f t="shared" si="8"/>
        <v>#VALUE!</v>
      </c>
      <c r="D113" s="51">
        <f t="shared" si="9"/>
        <v>19846.76103372932</v>
      </c>
      <c r="E113" s="51">
        <f t="shared" si="10"/>
        <v>148.35453872712665</v>
      </c>
      <c r="F113" s="51">
        <f t="shared" si="11"/>
        <v>155.3902774393973</v>
      </c>
      <c r="G113" s="67">
        <f t="shared" si="12"/>
        <v>19691.37075628992</v>
      </c>
      <c r="H113" s="70">
        <f t="shared" si="13"/>
        <v>17332.149027443593</v>
      </c>
    </row>
    <row r="114" spans="2:8" s="2" customFormat="1" ht="12.75">
      <c r="B114" s="34">
        <f t="shared" si="7"/>
        <v>92</v>
      </c>
      <c r="C114" s="47" t="e">
        <f t="shared" si="8"/>
        <v>#VALUE!</v>
      </c>
      <c r="D114" s="51">
        <f t="shared" si="9"/>
        <v>19691.37075628992</v>
      </c>
      <c r="E114" s="51">
        <f t="shared" si="10"/>
        <v>147.19299640326716</v>
      </c>
      <c r="F114" s="51">
        <f t="shared" si="11"/>
        <v>156.5518197632568</v>
      </c>
      <c r="G114" s="67">
        <f t="shared" si="12"/>
        <v>19534.818936526666</v>
      </c>
      <c r="H114" s="70">
        <f t="shared" si="13"/>
        <v>17479.34202384686</v>
      </c>
    </row>
    <row r="115" spans="2:8" ht="12.75">
      <c r="B115" s="34">
        <f t="shared" si="7"/>
        <v>93</v>
      </c>
      <c r="C115" s="47" t="e">
        <f t="shared" si="8"/>
        <v>#VALUE!</v>
      </c>
      <c r="D115" s="51">
        <f t="shared" si="9"/>
        <v>19534.818936526666</v>
      </c>
      <c r="E115" s="51">
        <f t="shared" si="10"/>
        <v>146.02277155053682</v>
      </c>
      <c r="F115" s="51">
        <f t="shared" si="11"/>
        <v>157.72204461598713</v>
      </c>
      <c r="G115" s="67">
        <f t="shared" si="12"/>
        <v>19377.096891910678</v>
      </c>
      <c r="H115" s="70">
        <f t="shared" si="13"/>
        <v>17625.364795397396</v>
      </c>
    </row>
    <row r="116" spans="2:8" ht="12.75">
      <c r="B116" s="34">
        <f t="shared" si="7"/>
        <v>94</v>
      </c>
      <c r="C116" s="47" t="e">
        <f t="shared" si="8"/>
        <v>#VALUE!</v>
      </c>
      <c r="D116" s="51">
        <f t="shared" si="9"/>
        <v>19377.096891910678</v>
      </c>
      <c r="E116" s="51">
        <f t="shared" si="10"/>
        <v>144.84379926703232</v>
      </c>
      <c r="F116" s="51">
        <f t="shared" si="11"/>
        <v>158.90101689949162</v>
      </c>
      <c r="G116" s="67">
        <f t="shared" si="12"/>
        <v>19218.195875011188</v>
      </c>
      <c r="H116" s="70">
        <f t="shared" si="13"/>
        <v>17770.20859466443</v>
      </c>
    </row>
    <row r="117" spans="2:8" ht="12.75">
      <c r="B117" s="34">
        <f t="shared" si="7"/>
        <v>95</v>
      </c>
      <c r="C117" s="47" t="e">
        <f t="shared" si="8"/>
        <v>#VALUE!</v>
      </c>
      <c r="D117" s="51">
        <f t="shared" si="9"/>
        <v>19218.195875011188</v>
      </c>
      <c r="E117" s="51">
        <f t="shared" si="10"/>
        <v>143.65601416570863</v>
      </c>
      <c r="F117" s="51">
        <f t="shared" si="11"/>
        <v>160.08880200081532</v>
      </c>
      <c r="G117" s="67">
        <f t="shared" si="12"/>
        <v>19058.10707301037</v>
      </c>
      <c r="H117" s="70">
        <f t="shared" si="13"/>
        <v>17913.86460883014</v>
      </c>
    </row>
    <row r="118" spans="2:8" ht="12.75">
      <c r="B118" s="34">
        <f t="shared" si="7"/>
        <v>96</v>
      </c>
      <c r="C118" s="47" t="e">
        <f t="shared" si="8"/>
        <v>#VALUE!</v>
      </c>
      <c r="D118" s="51">
        <f t="shared" si="9"/>
        <v>19058.10707301037</v>
      </c>
      <c r="E118" s="51">
        <f t="shared" si="10"/>
        <v>142.45935037075253</v>
      </c>
      <c r="F118" s="51">
        <f t="shared" si="11"/>
        <v>161.28546579577142</v>
      </c>
      <c r="G118" s="67">
        <f t="shared" si="12"/>
        <v>18896.8216072146</v>
      </c>
      <c r="H118" s="70">
        <f t="shared" si="13"/>
        <v>18056.32395920089</v>
      </c>
    </row>
    <row r="119" spans="2:8" ht="12.75">
      <c r="B119" s="34">
        <f t="shared" si="7"/>
        <v>97</v>
      </c>
      <c r="C119" s="47" t="e">
        <f t="shared" si="8"/>
        <v>#VALUE!</v>
      </c>
      <c r="D119" s="51">
        <f t="shared" si="9"/>
        <v>18896.8216072146</v>
      </c>
      <c r="E119" s="51">
        <f t="shared" si="10"/>
        <v>141.25374151392913</v>
      </c>
      <c r="F119" s="51">
        <f t="shared" si="11"/>
        <v>162.49107465259482</v>
      </c>
      <c r="G119" s="67">
        <f t="shared" si="12"/>
        <v>18734.330532562002</v>
      </c>
      <c r="H119" s="70">
        <f t="shared" si="13"/>
        <v>18197.57770071482</v>
      </c>
    </row>
    <row r="120" spans="2:8" ht="12.75">
      <c r="B120" s="34">
        <f t="shared" si="7"/>
        <v>98</v>
      </c>
      <c r="C120" s="47" t="e">
        <f t="shared" si="8"/>
        <v>#VALUE!</v>
      </c>
      <c r="D120" s="51">
        <f t="shared" si="9"/>
        <v>18734.330532562002</v>
      </c>
      <c r="E120" s="51">
        <f t="shared" si="10"/>
        <v>140.03912073090098</v>
      </c>
      <c r="F120" s="51">
        <f t="shared" si="11"/>
        <v>163.70569543562297</v>
      </c>
      <c r="G120" s="67">
        <f t="shared" si="12"/>
        <v>18570.62483712638</v>
      </c>
      <c r="H120" s="70">
        <f t="shared" si="13"/>
        <v>18337.61682144572</v>
      </c>
    </row>
    <row r="121" spans="2:8" ht="12.75">
      <c r="B121" s="34">
        <f t="shared" si="7"/>
        <v>99</v>
      </c>
      <c r="C121" s="47" t="e">
        <f t="shared" si="8"/>
        <v>#VALUE!</v>
      </c>
      <c r="D121" s="51">
        <f t="shared" si="9"/>
        <v>18570.62483712638</v>
      </c>
      <c r="E121" s="51">
        <f t="shared" si="10"/>
        <v>138.8154206575197</v>
      </c>
      <c r="F121" s="51">
        <f t="shared" si="11"/>
        <v>164.92939550900425</v>
      </c>
      <c r="G121" s="67">
        <f t="shared" si="12"/>
        <v>18405.695441617376</v>
      </c>
      <c r="H121" s="70">
        <f t="shared" si="13"/>
        <v>18476.43224210324</v>
      </c>
    </row>
    <row r="122" spans="2:8" ht="12.75">
      <c r="B122" s="34">
        <f t="shared" si="7"/>
        <v>100</v>
      </c>
      <c r="C122" s="47" t="e">
        <f t="shared" si="8"/>
        <v>#VALUE!</v>
      </c>
      <c r="D122" s="51">
        <f t="shared" si="9"/>
        <v>18405.695441617376</v>
      </c>
      <c r="E122" s="51">
        <f t="shared" si="10"/>
        <v>137.58257342608988</v>
      </c>
      <c r="F122" s="51">
        <f t="shared" si="11"/>
        <v>166.16224274043407</v>
      </c>
      <c r="G122" s="67">
        <f t="shared" si="12"/>
        <v>18239.533198876943</v>
      </c>
      <c r="H122" s="70">
        <f t="shared" si="13"/>
        <v>18614.014815529332</v>
      </c>
    </row>
    <row r="123" spans="2:8" ht="12.75">
      <c r="B123" s="34">
        <f t="shared" si="7"/>
        <v>101</v>
      </c>
      <c r="C123" s="47" t="e">
        <f t="shared" si="8"/>
        <v>#VALUE!</v>
      </c>
      <c r="D123" s="51">
        <f t="shared" si="9"/>
        <v>18239.533198876943</v>
      </c>
      <c r="E123" s="51">
        <f t="shared" si="10"/>
        <v>136.34051066160515</v>
      </c>
      <c r="F123" s="51">
        <f t="shared" si="11"/>
        <v>167.4043055049188</v>
      </c>
      <c r="G123" s="67">
        <f t="shared" si="12"/>
        <v>18072.128893372024</v>
      </c>
      <c r="H123" s="70">
        <f t="shared" si="13"/>
        <v>18750.355326190936</v>
      </c>
    </row>
    <row r="124" spans="2:8" ht="12.75">
      <c r="B124" s="34">
        <f t="shared" si="7"/>
        <v>102</v>
      </c>
      <c r="C124" s="47" t="e">
        <f t="shared" si="8"/>
        <v>#VALUE!</v>
      </c>
      <c r="D124" s="51">
        <f t="shared" si="9"/>
        <v>18072.128893372024</v>
      </c>
      <c r="E124" s="51">
        <f t="shared" si="10"/>
        <v>135.08916347795588</v>
      </c>
      <c r="F124" s="51">
        <f t="shared" si="11"/>
        <v>168.65565268856807</v>
      </c>
      <c r="G124" s="67">
        <f t="shared" si="12"/>
        <v>17903.473240683456</v>
      </c>
      <c r="H124" s="70">
        <f t="shared" si="13"/>
        <v>18885.44448966889</v>
      </c>
    </row>
    <row r="125" spans="2:8" ht="12.75">
      <c r="B125" s="34">
        <f t="shared" si="7"/>
        <v>103</v>
      </c>
      <c r="C125" s="47" t="e">
        <f t="shared" si="8"/>
        <v>#VALUE!</v>
      </c>
      <c r="D125" s="51">
        <f t="shared" si="9"/>
        <v>17903.473240683456</v>
      </c>
      <c r="E125" s="51">
        <f t="shared" si="10"/>
        <v>133.82846247410882</v>
      </c>
      <c r="F125" s="51">
        <f t="shared" si="11"/>
        <v>169.91635369241513</v>
      </c>
      <c r="G125" s="67">
        <f t="shared" si="12"/>
        <v>17733.556886991042</v>
      </c>
      <c r="H125" s="70">
        <f t="shared" si="13"/>
        <v>19019.272952143</v>
      </c>
    </row>
    <row r="126" spans="2:8" ht="12.75">
      <c r="B126" s="34">
        <f t="shared" si="7"/>
        <v>104</v>
      </c>
      <c r="C126" s="47" t="e">
        <f t="shared" si="8"/>
        <v>#VALUE!</v>
      </c>
      <c r="D126" s="51">
        <f t="shared" si="9"/>
        <v>17733.556886991042</v>
      </c>
      <c r="E126" s="51">
        <f t="shared" si="10"/>
        <v>132.55833773025805</v>
      </c>
      <c r="F126" s="51">
        <f t="shared" si="11"/>
        <v>171.1864784362659</v>
      </c>
      <c r="G126" s="67">
        <f t="shared" si="12"/>
        <v>17562.370408554776</v>
      </c>
      <c r="H126" s="70">
        <f t="shared" si="13"/>
        <v>19151.83128987326</v>
      </c>
    </row>
    <row r="127" spans="2:8" ht="12.75">
      <c r="B127" s="34">
        <f t="shared" si="7"/>
        <v>105</v>
      </c>
      <c r="C127" s="47" t="e">
        <f t="shared" si="8"/>
        <v>#VALUE!</v>
      </c>
      <c r="D127" s="51">
        <f t="shared" si="9"/>
        <v>17562.370408554776</v>
      </c>
      <c r="E127" s="51">
        <f t="shared" si="10"/>
        <v>131.27871880394696</v>
      </c>
      <c r="F127" s="51">
        <f t="shared" si="11"/>
        <v>172.466097362577</v>
      </c>
      <c r="G127" s="67">
        <f t="shared" si="12"/>
        <v>17389.9043111922</v>
      </c>
      <c r="H127" s="70">
        <f t="shared" si="13"/>
        <v>19283.110008677206</v>
      </c>
    </row>
    <row r="128" spans="2:8" ht="12.75">
      <c r="B128" s="34">
        <f t="shared" si="7"/>
        <v>106</v>
      </c>
      <c r="C128" s="47" t="e">
        <f t="shared" si="8"/>
        <v>#VALUE!</v>
      </c>
      <c r="D128" s="51">
        <f t="shared" si="9"/>
        <v>17389.9043111922</v>
      </c>
      <c r="E128" s="51">
        <f t="shared" si="10"/>
        <v>129.9895347261617</v>
      </c>
      <c r="F128" s="51">
        <f t="shared" si="11"/>
        <v>173.75528144036224</v>
      </c>
      <c r="G128" s="67">
        <f t="shared" si="12"/>
        <v>17216.14902975184</v>
      </c>
      <c r="H128" s="70">
        <f t="shared" si="13"/>
        <v>19413.09954340337</v>
      </c>
    </row>
    <row r="129" spans="2:8" ht="12.75">
      <c r="B129" s="34">
        <f t="shared" si="7"/>
        <v>107</v>
      </c>
      <c r="C129" s="47" t="e">
        <f t="shared" si="8"/>
        <v>#VALUE!</v>
      </c>
      <c r="D129" s="51">
        <f t="shared" si="9"/>
        <v>17216.14902975184</v>
      </c>
      <c r="E129" s="51">
        <f t="shared" si="10"/>
        <v>128.690713997395</v>
      </c>
      <c r="F129" s="51">
        <f t="shared" si="11"/>
        <v>175.05410216912895</v>
      </c>
      <c r="G129" s="67">
        <f t="shared" si="12"/>
        <v>17041.09492758271</v>
      </c>
      <c r="H129" s="70">
        <f t="shared" si="13"/>
        <v>19541.790257400764</v>
      </c>
    </row>
    <row r="130" spans="2:8" ht="12.75">
      <c r="B130" s="34">
        <f t="shared" si="7"/>
        <v>108</v>
      </c>
      <c r="C130" s="47" t="e">
        <f t="shared" si="8"/>
        <v>#VALUE!</v>
      </c>
      <c r="D130" s="51">
        <f t="shared" si="9"/>
        <v>17041.09492758271</v>
      </c>
      <c r="E130" s="51">
        <f t="shared" si="10"/>
        <v>127.38218458368077</v>
      </c>
      <c r="F130" s="51">
        <f t="shared" si="11"/>
        <v>176.36263158284316</v>
      </c>
      <c r="G130" s="67">
        <f t="shared" si="12"/>
        <v>16864.732295999867</v>
      </c>
      <c r="H130" s="70">
        <f t="shared" si="13"/>
        <v>19669.172441984443</v>
      </c>
    </row>
    <row r="131" spans="2:8" ht="12.75">
      <c r="B131" s="34">
        <f t="shared" si="7"/>
        <v>109</v>
      </c>
      <c r="C131" s="47" t="e">
        <f t="shared" si="8"/>
        <v>#VALUE!</v>
      </c>
      <c r="D131" s="51">
        <f t="shared" si="9"/>
        <v>16864.732295999867</v>
      </c>
      <c r="E131" s="51">
        <f t="shared" si="10"/>
        <v>126.063873912599</v>
      </c>
      <c r="F131" s="51">
        <f t="shared" si="11"/>
        <v>177.68094225392494</v>
      </c>
      <c r="G131" s="67">
        <f t="shared" si="12"/>
        <v>16687.05135374594</v>
      </c>
      <c r="H131" s="70">
        <f t="shared" si="13"/>
        <v>19795.236315897044</v>
      </c>
    </row>
    <row r="132" spans="2:8" ht="12.75">
      <c r="B132" s="34">
        <f t="shared" si="7"/>
        <v>110</v>
      </c>
      <c r="C132" s="47" t="e">
        <f t="shared" si="8"/>
        <v>#VALUE!</v>
      </c>
      <c r="D132" s="51">
        <f t="shared" si="9"/>
        <v>16687.05135374594</v>
      </c>
      <c r="E132" s="51">
        <f t="shared" si="10"/>
        <v>124.73570886925091</v>
      </c>
      <c r="F132" s="51">
        <f t="shared" si="11"/>
        <v>179.00910729727303</v>
      </c>
      <c r="G132" s="67">
        <f t="shared" si="12"/>
        <v>16508.04224644867</v>
      </c>
      <c r="H132" s="70">
        <f t="shared" si="13"/>
        <v>19919.972024766295</v>
      </c>
    </row>
    <row r="133" spans="2:8" ht="12.75">
      <c r="B133" s="34">
        <f t="shared" si="7"/>
        <v>111</v>
      </c>
      <c r="C133" s="47" t="e">
        <f t="shared" si="8"/>
        <v>#VALUE!</v>
      </c>
      <c r="D133" s="51">
        <f t="shared" si="9"/>
        <v>16508.04224644867</v>
      </c>
      <c r="E133" s="51">
        <f t="shared" si="10"/>
        <v>123.3976157922038</v>
      </c>
      <c r="F133" s="51">
        <f t="shared" si="11"/>
        <v>180.34720037432015</v>
      </c>
      <c r="G133" s="67">
        <f t="shared" si="12"/>
        <v>16327.695046074348</v>
      </c>
      <c r="H133" s="70">
        <f t="shared" si="13"/>
        <v>20043.3696405585</v>
      </c>
    </row>
    <row r="134" spans="2:8" ht="12.75">
      <c r="B134" s="34">
        <f t="shared" si="7"/>
        <v>112</v>
      </c>
      <c r="C134" s="47" t="e">
        <f t="shared" si="8"/>
        <v>#VALUE!</v>
      </c>
      <c r="D134" s="51">
        <f t="shared" si="9"/>
        <v>16327.695046074348</v>
      </c>
      <c r="E134" s="51">
        <f t="shared" si="10"/>
        <v>122.04952046940575</v>
      </c>
      <c r="F134" s="51">
        <f t="shared" si="11"/>
        <v>181.69529569711818</v>
      </c>
      <c r="G134" s="67">
        <f t="shared" si="12"/>
        <v>16145.99975037723</v>
      </c>
      <c r="H134" s="70">
        <f t="shared" si="13"/>
        <v>20165.419161027905</v>
      </c>
    </row>
    <row r="135" spans="2:8" ht="12.75">
      <c r="B135" s="34">
        <f t="shared" si="7"/>
        <v>113</v>
      </c>
      <c r="C135" s="47" t="e">
        <f t="shared" si="8"/>
        <v>#VALUE!</v>
      </c>
      <c r="D135" s="51">
        <f t="shared" si="9"/>
        <v>16145.99975037723</v>
      </c>
      <c r="E135" s="51">
        <f t="shared" si="10"/>
        <v>120.6913481340698</v>
      </c>
      <c r="F135" s="51">
        <f t="shared" si="11"/>
        <v>183.05346803245413</v>
      </c>
      <c r="G135" s="67">
        <f t="shared" si="12"/>
        <v>15962.946282344776</v>
      </c>
      <c r="H135" s="70">
        <f t="shared" si="13"/>
        <v>20286.110509161976</v>
      </c>
    </row>
    <row r="136" spans="2:8" ht="12.75">
      <c r="B136" s="34">
        <f t="shared" si="7"/>
        <v>114</v>
      </c>
      <c r="C136" s="47" t="e">
        <f t="shared" si="8"/>
        <v>#VALUE!</v>
      </c>
      <c r="D136" s="51">
        <f t="shared" si="9"/>
        <v>15962.946282344776</v>
      </c>
      <c r="E136" s="51">
        <f t="shared" si="10"/>
        <v>119.3230234605272</v>
      </c>
      <c r="F136" s="51">
        <f t="shared" si="11"/>
        <v>184.42179270599675</v>
      </c>
      <c r="G136" s="67">
        <f t="shared" si="12"/>
        <v>15778.52448963878</v>
      </c>
      <c r="H136" s="70">
        <f t="shared" si="13"/>
        <v>20405.433532622505</v>
      </c>
    </row>
    <row r="137" spans="2:8" ht="12.75">
      <c r="B137" s="34">
        <f t="shared" si="7"/>
        <v>115</v>
      </c>
      <c r="C137" s="47" t="e">
        <f t="shared" si="8"/>
        <v>#VALUE!</v>
      </c>
      <c r="D137" s="51">
        <f t="shared" si="9"/>
        <v>15778.52448963878</v>
      </c>
      <c r="E137" s="51">
        <f t="shared" si="10"/>
        <v>117.94447056004988</v>
      </c>
      <c r="F137" s="51">
        <f t="shared" si="11"/>
        <v>185.80034560647408</v>
      </c>
      <c r="G137" s="67">
        <f t="shared" si="12"/>
        <v>15592.724144032305</v>
      </c>
      <c r="H137" s="70">
        <f t="shared" si="13"/>
        <v>20523.378003182555</v>
      </c>
    </row>
    <row r="138" spans="2:8" ht="12.75">
      <c r="B138" s="34">
        <f t="shared" si="7"/>
        <v>116</v>
      </c>
      <c r="C138" s="47" t="e">
        <f t="shared" si="8"/>
        <v>#VALUE!</v>
      </c>
      <c r="D138" s="51">
        <f t="shared" si="9"/>
        <v>15592.724144032305</v>
      </c>
      <c r="E138" s="51">
        <f t="shared" si="10"/>
        <v>116.55561297664148</v>
      </c>
      <c r="F138" s="51">
        <f t="shared" si="11"/>
        <v>187.18920318988245</v>
      </c>
      <c r="G138" s="67">
        <f t="shared" si="12"/>
        <v>15405.534940842423</v>
      </c>
      <c r="H138" s="70">
        <f t="shared" si="13"/>
        <v>20639.933616159196</v>
      </c>
    </row>
    <row r="139" spans="2:8" ht="12.75">
      <c r="B139" s="34">
        <f t="shared" si="7"/>
        <v>117</v>
      </c>
      <c r="C139" s="47" t="e">
        <f t="shared" si="8"/>
        <v>#VALUE!</v>
      </c>
      <c r="D139" s="51">
        <f t="shared" si="9"/>
        <v>15405.534940842423</v>
      </c>
      <c r="E139" s="51">
        <f t="shared" si="10"/>
        <v>115.15637368279711</v>
      </c>
      <c r="F139" s="51">
        <f t="shared" si="11"/>
        <v>188.58844248372685</v>
      </c>
      <c r="G139" s="67">
        <f t="shared" si="12"/>
        <v>15216.946498358695</v>
      </c>
      <c r="H139" s="70">
        <f t="shared" si="13"/>
        <v>20755.089989841992</v>
      </c>
    </row>
    <row r="140" spans="2:8" ht="12.75">
      <c r="B140" s="34">
        <f t="shared" si="7"/>
        <v>118</v>
      </c>
      <c r="C140" s="47" t="e">
        <f t="shared" si="8"/>
        <v>#VALUE!</v>
      </c>
      <c r="D140" s="51">
        <f t="shared" si="9"/>
        <v>15216.946498358695</v>
      </c>
      <c r="E140" s="51">
        <f t="shared" si="10"/>
        <v>113.74667507523124</v>
      </c>
      <c r="F140" s="51">
        <f t="shared" si="11"/>
        <v>189.99814109129272</v>
      </c>
      <c r="G140" s="67">
        <f t="shared" si="12"/>
        <v>15026.948357267402</v>
      </c>
      <c r="H140" s="70">
        <f t="shared" si="13"/>
        <v>20868.836664917224</v>
      </c>
    </row>
    <row r="141" spans="2:8" ht="12.75">
      <c r="B141" s="34">
        <f t="shared" si="7"/>
        <v>119</v>
      </c>
      <c r="C141" s="47" t="e">
        <f t="shared" si="8"/>
        <v>#VALUE!</v>
      </c>
      <c r="D141" s="51">
        <f t="shared" si="9"/>
        <v>15026.948357267402</v>
      </c>
      <c r="E141" s="51">
        <f t="shared" si="10"/>
        <v>112.32643897057383</v>
      </c>
      <c r="F141" s="51">
        <f t="shared" si="11"/>
        <v>191.41837719595011</v>
      </c>
      <c r="G141" s="67">
        <f t="shared" si="12"/>
        <v>14835.529980071451</v>
      </c>
      <c r="H141" s="70">
        <f t="shared" si="13"/>
        <v>20981.163103887797</v>
      </c>
    </row>
    <row r="142" spans="2:8" ht="12.75">
      <c r="B142" s="34">
        <f t="shared" si="7"/>
        <v>120</v>
      </c>
      <c r="C142" s="47" t="e">
        <f t="shared" si="8"/>
        <v>#VALUE!</v>
      </c>
      <c r="D142" s="51">
        <f t="shared" si="9"/>
        <v>14835.529980071451</v>
      </c>
      <c r="E142" s="51">
        <f t="shared" si="10"/>
        <v>110.8955866010341</v>
      </c>
      <c r="F142" s="51">
        <f t="shared" si="11"/>
        <v>192.84922956548985</v>
      </c>
      <c r="G142" s="67">
        <f t="shared" si="12"/>
        <v>14642.68075050596</v>
      </c>
      <c r="H142" s="70">
        <f t="shared" si="13"/>
        <v>21092.05869048883</v>
      </c>
    </row>
    <row r="143" spans="2:8" ht="12.75">
      <c r="B143" s="34">
        <f t="shared" si="7"/>
        <v>121</v>
      </c>
      <c r="C143" s="47" t="e">
        <f t="shared" si="8"/>
        <v>#VALUE!</v>
      </c>
      <c r="D143" s="51">
        <f t="shared" si="9"/>
        <v>14642.68075050596</v>
      </c>
      <c r="E143" s="51">
        <f t="shared" si="10"/>
        <v>109.45403861003206</v>
      </c>
      <c r="F143" s="51">
        <f t="shared" si="11"/>
        <v>194.2907775564919</v>
      </c>
      <c r="G143" s="67">
        <f t="shared" si="12"/>
        <v>14448.389972949468</v>
      </c>
      <c r="H143" s="70">
        <f t="shared" si="13"/>
        <v>21201.51272909886</v>
      </c>
    </row>
    <row r="144" spans="2:8" ht="12.75">
      <c r="B144" s="34">
        <f t="shared" si="7"/>
        <v>122</v>
      </c>
      <c r="C144" s="47" t="e">
        <f t="shared" si="8"/>
        <v>#VALUE!</v>
      </c>
      <c r="D144" s="51">
        <f t="shared" si="9"/>
        <v>14448.389972949468</v>
      </c>
      <c r="E144" s="51">
        <f t="shared" si="10"/>
        <v>108.00171504779728</v>
      </c>
      <c r="F144" s="51">
        <f t="shared" si="11"/>
        <v>195.74310111872666</v>
      </c>
      <c r="G144" s="67">
        <f t="shared" si="12"/>
        <v>14252.64687183074</v>
      </c>
      <c r="H144" s="70">
        <f t="shared" si="13"/>
        <v>21309.51444414666</v>
      </c>
    </row>
    <row r="145" spans="2:8" ht="12.75">
      <c r="B145" s="34">
        <f t="shared" si="7"/>
        <v>123</v>
      </c>
      <c r="C145" s="47" t="e">
        <f t="shared" si="8"/>
        <v>#VALUE!</v>
      </c>
      <c r="D145" s="51">
        <f t="shared" si="9"/>
        <v>14252.64687183074</v>
      </c>
      <c r="E145" s="51">
        <f t="shared" si="10"/>
        <v>106.53853536693478</v>
      </c>
      <c r="F145" s="51">
        <f t="shared" si="11"/>
        <v>197.20628079958917</v>
      </c>
      <c r="G145" s="67">
        <f t="shared" si="12"/>
        <v>14055.44059103115</v>
      </c>
      <c r="H145" s="70">
        <f t="shared" si="13"/>
        <v>21416.05297951359</v>
      </c>
    </row>
    <row r="146" spans="2:8" ht="12.75">
      <c r="B146" s="34">
        <f t="shared" si="7"/>
        <v>124</v>
      </c>
      <c r="C146" s="47" t="e">
        <f t="shared" si="8"/>
        <v>#VALUE!</v>
      </c>
      <c r="D146" s="51">
        <f t="shared" si="9"/>
        <v>14055.44059103115</v>
      </c>
      <c r="E146" s="51">
        <f t="shared" si="10"/>
        <v>105.06441841795785</v>
      </c>
      <c r="F146" s="51">
        <f t="shared" si="11"/>
        <v>198.6803977485661</v>
      </c>
      <c r="G146" s="67">
        <f t="shared" si="12"/>
        <v>13856.760193282584</v>
      </c>
      <c r="H146" s="70">
        <f t="shared" si="13"/>
        <v>21521.11739793155</v>
      </c>
    </row>
    <row r="147" spans="2:8" ht="12.75">
      <c r="B147" s="34">
        <f t="shared" si="7"/>
        <v>125</v>
      </c>
      <c r="C147" s="47" t="e">
        <f t="shared" si="8"/>
        <v>#VALUE!</v>
      </c>
      <c r="D147" s="51">
        <f t="shared" si="9"/>
        <v>13856.760193282584</v>
      </c>
      <c r="E147" s="51">
        <f t="shared" si="10"/>
        <v>103.57928244478731</v>
      </c>
      <c r="F147" s="51">
        <f t="shared" si="11"/>
        <v>200.16553372173664</v>
      </c>
      <c r="G147" s="67">
        <f t="shared" si="12"/>
        <v>13656.594659560848</v>
      </c>
      <c r="H147" s="70">
        <f t="shared" si="13"/>
        <v>21624.69668037634</v>
      </c>
    </row>
    <row r="148" spans="2:8" ht="12.75">
      <c r="B148" s="34">
        <f t="shared" si="7"/>
        <v>126</v>
      </c>
      <c r="C148" s="47" t="e">
        <f t="shared" si="8"/>
        <v>#VALUE!</v>
      </c>
      <c r="D148" s="51">
        <f t="shared" si="9"/>
        <v>13656.594659560848</v>
      </c>
      <c r="E148" s="51">
        <f t="shared" si="10"/>
        <v>102.08304508021733</v>
      </c>
      <c r="F148" s="51">
        <f t="shared" si="11"/>
        <v>201.6617710863066</v>
      </c>
      <c r="G148" s="67">
        <f t="shared" si="12"/>
        <v>13454.932888474541</v>
      </c>
      <c r="H148" s="70">
        <f t="shared" si="13"/>
        <v>21726.779725456556</v>
      </c>
    </row>
    <row r="149" spans="2:8" ht="12.75">
      <c r="B149" s="34">
        <f t="shared" si="7"/>
        <v>127</v>
      </c>
      <c r="C149" s="47" t="e">
        <f t="shared" si="8"/>
        <v>#VALUE!</v>
      </c>
      <c r="D149" s="51">
        <f t="shared" si="9"/>
        <v>13454.932888474541</v>
      </c>
      <c r="E149" s="51">
        <f t="shared" si="10"/>
        <v>100.5756233413472</v>
      </c>
      <c r="F149" s="51">
        <f t="shared" si="11"/>
        <v>203.16919282517676</v>
      </c>
      <c r="G149" s="67">
        <f t="shared" si="12"/>
        <v>13251.763695649364</v>
      </c>
      <c r="H149" s="70">
        <f t="shared" si="13"/>
        <v>21827.355348797904</v>
      </c>
    </row>
    <row r="150" spans="2:8" ht="12.75">
      <c r="B150" s="34">
        <f t="shared" si="7"/>
        <v>128</v>
      </c>
      <c r="C150" s="47" t="e">
        <f t="shared" si="8"/>
        <v>#VALUE!</v>
      </c>
      <c r="D150" s="51">
        <f t="shared" si="9"/>
        <v>13251.763695649364</v>
      </c>
      <c r="E150" s="51">
        <f t="shared" si="10"/>
        <v>99.056933624979</v>
      </c>
      <c r="F150" s="51">
        <f t="shared" si="11"/>
        <v>204.68788254154495</v>
      </c>
      <c r="G150" s="67">
        <f t="shared" si="12"/>
        <v>13047.07581310782</v>
      </c>
      <c r="H150" s="70">
        <f t="shared" si="13"/>
        <v>21926.412282422883</v>
      </c>
    </row>
    <row r="151" spans="2:8" ht="12.75">
      <c r="B151" s="34">
        <f t="shared" si="7"/>
        <v>129</v>
      </c>
      <c r="C151" s="47" t="e">
        <f t="shared" si="8"/>
        <v>#VALUE!</v>
      </c>
      <c r="D151" s="51">
        <f t="shared" si="9"/>
        <v>13047.07581310782</v>
      </c>
      <c r="E151" s="51">
        <f t="shared" si="10"/>
        <v>97.52689170298095</v>
      </c>
      <c r="F151" s="51">
        <f t="shared" si="11"/>
        <v>206.217924463543</v>
      </c>
      <c r="G151" s="67">
        <f t="shared" si="12"/>
        <v>12840.857888644277</v>
      </c>
      <c r="H151" s="70">
        <f t="shared" si="13"/>
        <v>22023.939174125866</v>
      </c>
    </row>
    <row r="152" spans="2:8" ht="12.75">
      <c r="B152" s="34">
        <f t="shared" si="7"/>
        <v>130</v>
      </c>
      <c r="C152" s="47" t="e">
        <f t="shared" si="8"/>
        <v>#VALUE!</v>
      </c>
      <c r="D152" s="51">
        <f t="shared" si="9"/>
        <v>12840.857888644277</v>
      </c>
      <c r="E152" s="51">
        <f t="shared" si="10"/>
        <v>95.98541271761597</v>
      </c>
      <c r="F152" s="51">
        <f t="shared" si="11"/>
        <v>207.75940344890796</v>
      </c>
      <c r="G152" s="67">
        <f t="shared" si="12"/>
        <v>12633.098485195369</v>
      </c>
      <c r="H152" s="70">
        <f t="shared" si="13"/>
        <v>22119.92458684348</v>
      </c>
    </row>
    <row r="153" spans="2:8" ht="12.75">
      <c r="B153" s="34">
        <f t="shared" si="7"/>
        <v>131</v>
      </c>
      <c r="C153" s="47" t="e">
        <f t="shared" si="8"/>
        <v>#VALUE!</v>
      </c>
      <c r="D153" s="51">
        <f t="shared" si="9"/>
        <v>12633.098485195369</v>
      </c>
      <c r="E153" s="51">
        <f t="shared" si="10"/>
        <v>94.43241117683539</v>
      </c>
      <c r="F153" s="51">
        <f t="shared" si="11"/>
        <v>209.31240498968856</v>
      </c>
      <c r="G153" s="67">
        <f t="shared" si="12"/>
        <v>12423.78608020568</v>
      </c>
      <c r="H153" s="70">
        <f t="shared" si="13"/>
        <v>22214.356998020317</v>
      </c>
    </row>
    <row r="154" spans="2:8" ht="12.75">
      <c r="B154" s="34">
        <f aca="true" t="shared" si="14" ref="B154:B217">pagam.Num</f>
        <v>132</v>
      </c>
      <c r="C154" s="47" t="e">
        <f aca="true" t="shared" si="15" ref="C154:C217">Mostra.Data</f>
        <v>#VALUE!</v>
      </c>
      <c r="D154" s="51">
        <f aca="true" t="shared" si="16" ref="D154:D217">Bil.Iniz</f>
        <v>12423.78608020568</v>
      </c>
      <c r="E154" s="51">
        <f aca="true" t="shared" si="17" ref="E154:E217">Interesse</f>
        <v>92.86780094953745</v>
      </c>
      <c r="F154" s="51">
        <f aca="true" t="shared" si="18" ref="F154:F217">Capitale</f>
        <v>210.87701521698648</v>
      </c>
      <c r="G154" s="67">
        <f aca="true" t="shared" si="19" ref="G154:G217">Bilancio.finale</f>
        <v>12212.909064988693</v>
      </c>
      <c r="H154" s="70">
        <f aca="true" t="shared" si="20" ref="H154:H217">Interesse.Comp</f>
        <v>22307.224798969855</v>
      </c>
    </row>
    <row r="155" spans="2:8" ht="12.75">
      <c r="B155" s="34">
        <f t="shared" si="14"/>
        <v>133</v>
      </c>
      <c r="C155" s="47" t="e">
        <f t="shared" si="15"/>
        <v>#VALUE!</v>
      </c>
      <c r="D155" s="51">
        <f t="shared" si="16"/>
        <v>12212.909064988693</v>
      </c>
      <c r="E155" s="51">
        <f t="shared" si="17"/>
        <v>91.29149526079048</v>
      </c>
      <c r="F155" s="51">
        <f t="shared" si="18"/>
        <v>212.45332090573345</v>
      </c>
      <c r="G155" s="67">
        <f t="shared" si="19"/>
        <v>12000.45574408296</v>
      </c>
      <c r="H155" s="70">
        <f t="shared" si="20"/>
        <v>22398.516294230645</v>
      </c>
    </row>
    <row r="156" spans="2:8" ht="12.75">
      <c r="B156" s="34">
        <f t="shared" si="14"/>
        <v>134</v>
      </c>
      <c r="C156" s="47" t="e">
        <f t="shared" si="15"/>
        <v>#VALUE!</v>
      </c>
      <c r="D156" s="51">
        <f t="shared" si="16"/>
        <v>12000.45574408296</v>
      </c>
      <c r="E156" s="51">
        <f t="shared" si="17"/>
        <v>89.70340668702012</v>
      </c>
      <c r="F156" s="51">
        <f t="shared" si="18"/>
        <v>214.04140947950384</v>
      </c>
      <c r="G156" s="67">
        <f t="shared" si="19"/>
        <v>11786.414334603456</v>
      </c>
      <c r="H156" s="70">
        <f t="shared" si="20"/>
        <v>22488.219700917667</v>
      </c>
    </row>
    <row r="157" spans="2:8" ht="12.75">
      <c r="B157" s="34">
        <f t="shared" si="14"/>
        <v>135</v>
      </c>
      <c r="C157" s="47" t="e">
        <f t="shared" si="15"/>
        <v>#VALUE!</v>
      </c>
      <c r="D157" s="51">
        <f t="shared" si="16"/>
        <v>11786.414334603456</v>
      </c>
      <c r="E157" s="51">
        <f t="shared" si="17"/>
        <v>88.10344715116084</v>
      </c>
      <c r="F157" s="51">
        <f t="shared" si="18"/>
        <v>215.64136901536313</v>
      </c>
      <c r="G157" s="67">
        <f t="shared" si="19"/>
        <v>11570.772965588094</v>
      </c>
      <c r="H157" s="70">
        <f t="shared" si="20"/>
        <v>22576.323148068826</v>
      </c>
    </row>
    <row r="158" spans="2:8" ht="12.75">
      <c r="B158" s="34">
        <f t="shared" si="14"/>
        <v>136</v>
      </c>
      <c r="C158" s="47" t="e">
        <f t="shared" si="15"/>
        <v>#VALUE!</v>
      </c>
      <c r="D158" s="51">
        <f t="shared" si="16"/>
        <v>11570.772965588094</v>
      </c>
      <c r="E158" s="51">
        <f t="shared" si="17"/>
        <v>86.491527917771</v>
      </c>
      <c r="F158" s="51">
        <f t="shared" si="18"/>
        <v>217.25328824875294</v>
      </c>
      <c r="G158" s="67">
        <f t="shared" si="19"/>
        <v>11353.519677339342</v>
      </c>
      <c r="H158" s="70">
        <f t="shared" si="20"/>
        <v>22662.814675986596</v>
      </c>
    </row>
    <row r="159" spans="2:8" ht="12.75">
      <c r="B159" s="34">
        <f t="shared" si="14"/>
        <v>137</v>
      </c>
      <c r="C159" s="47" t="e">
        <f t="shared" si="15"/>
        <v>#VALUE!</v>
      </c>
      <c r="D159" s="51">
        <f t="shared" si="16"/>
        <v>11353.519677339342</v>
      </c>
      <c r="E159" s="51">
        <f t="shared" si="17"/>
        <v>84.86755958811158</v>
      </c>
      <c r="F159" s="51">
        <f t="shared" si="18"/>
        <v>218.87725657841236</v>
      </c>
      <c r="G159" s="67">
        <f t="shared" si="19"/>
        <v>11134.642420760929</v>
      </c>
      <c r="H159" s="70">
        <f t="shared" si="20"/>
        <v>22747.682235574706</v>
      </c>
    </row>
    <row r="160" spans="2:8" ht="12.75">
      <c r="B160" s="34">
        <f t="shared" si="14"/>
        <v>138</v>
      </c>
      <c r="C160" s="47" t="e">
        <f t="shared" si="15"/>
        <v>#VALUE!</v>
      </c>
      <c r="D160" s="51">
        <f t="shared" si="16"/>
        <v>11134.642420760929</v>
      </c>
      <c r="E160" s="51">
        <f t="shared" si="17"/>
        <v>83.23145209518795</v>
      </c>
      <c r="F160" s="51">
        <f t="shared" si="18"/>
        <v>220.513364071336</v>
      </c>
      <c r="G160" s="67">
        <f t="shared" si="19"/>
        <v>10914.129056689593</v>
      </c>
      <c r="H160" s="70">
        <f t="shared" si="20"/>
        <v>22830.913687669894</v>
      </c>
    </row>
    <row r="161" spans="2:8" ht="12.75">
      <c r="B161" s="34">
        <f t="shared" si="14"/>
        <v>139</v>
      </c>
      <c r="C161" s="47" t="e">
        <f t="shared" si="15"/>
        <v>#VALUE!</v>
      </c>
      <c r="D161" s="51">
        <f t="shared" si="16"/>
        <v>10914.129056689593</v>
      </c>
      <c r="E161" s="51">
        <f t="shared" si="17"/>
        <v>81.58311469875471</v>
      </c>
      <c r="F161" s="51">
        <f t="shared" si="18"/>
        <v>222.16170146776923</v>
      </c>
      <c r="G161" s="67">
        <f t="shared" si="19"/>
        <v>10691.967355221825</v>
      </c>
      <c r="H161" s="70">
        <f t="shared" si="20"/>
        <v>22912.49680236865</v>
      </c>
    </row>
    <row r="162" spans="2:8" ht="12.75">
      <c r="B162" s="34">
        <f t="shared" si="14"/>
        <v>140</v>
      </c>
      <c r="C162" s="47" t="e">
        <f t="shared" si="15"/>
        <v>#VALUE!</v>
      </c>
      <c r="D162" s="51">
        <f t="shared" si="16"/>
        <v>10691.967355221825</v>
      </c>
      <c r="E162" s="51">
        <f t="shared" si="17"/>
        <v>79.92245598028313</v>
      </c>
      <c r="F162" s="51">
        <f t="shared" si="18"/>
        <v>223.82236018624081</v>
      </c>
      <c r="G162" s="67">
        <f t="shared" si="19"/>
        <v>10468.144995035584</v>
      </c>
      <c r="H162" s="70">
        <f t="shared" si="20"/>
        <v>22992.41925834893</v>
      </c>
    </row>
    <row r="163" spans="2:8" ht="12.75">
      <c r="B163" s="34">
        <f t="shared" si="14"/>
        <v>141</v>
      </c>
      <c r="C163" s="47" t="e">
        <f t="shared" si="15"/>
        <v>#VALUE!</v>
      </c>
      <c r="D163" s="51">
        <f t="shared" si="16"/>
        <v>10468.144995035584</v>
      </c>
      <c r="E163" s="51">
        <f t="shared" si="17"/>
        <v>78.24938383789099</v>
      </c>
      <c r="F163" s="51">
        <f t="shared" si="18"/>
        <v>225.49543232863294</v>
      </c>
      <c r="G163" s="67">
        <f t="shared" si="19"/>
        <v>10242.64956270695</v>
      </c>
      <c r="H163" s="70">
        <f t="shared" si="20"/>
        <v>23070.66864218682</v>
      </c>
    </row>
    <row r="164" spans="2:8" ht="12.75">
      <c r="B164" s="34">
        <f t="shared" si="14"/>
        <v>142</v>
      </c>
      <c r="C164" s="47" t="e">
        <f t="shared" si="15"/>
        <v>#VALUE!</v>
      </c>
      <c r="D164" s="51">
        <f t="shared" si="16"/>
        <v>10242.64956270695</v>
      </c>
      <c r="E164" s="51">
        <f t="shared" si="17"/>
        <v>76.56380548123445</v>
      </c>
      <c r="F164" s="51">
        <f t="shared" si="18"/>
        <v>227.1810106852895</v>
      </c>
      <c r="G164" s="67">
        <f t="shared" si="19"/>
        <v>10015.46855202166</v>
      </c>
      <c r="H164" s="70">
        <f t="shared" si="20"/>
        <v>23147.232447668055</v>
      </c>
    </row>
    <row r="165" spans="2:8" ht="12.75">
      <c r="B165" s="34">
        <f t="shared" si="14"/>
        <v>143</v>
      </c>
      <c r="C165" s="47" t="e">
        <f t="shared" si="15"/>
        <v>#VALUE!</v>
      </c>
      <c r="D165" s="51">
        <f t="shared" si="16"/>
        <v>10015.46855202166</v>
      </c>
      <c r="E165" s="51">
        <f t="shared" si="17"/>
        <v>74.86562742636191</v>
      </c>
      <c r="F165" s="51">
        <f t="shared" si="18"/>
        <v>228.87918874016202</v>
      </c>
      <c r="G165" s="67">
        <f t="shared" si="19"/>
        <v>9786.589363281499</v>
      </c>
      <c r="H165" s="70">
        <f t="shared" si="20"/>
        <v>23222.098075094418</v>
      </c>
    </row>
    <row r="166" spans="2:8" ht="12.75">
      <c r="B166" s="34">
        <f t="shared" si="14"/>
        <v>144</v>
      </c>
      <c r="C166" s="47" t="e">
        <f t="shared" si="15"/>
        <v>#VALUE!</v>
      </c>
      <c r="D166" s="51">
        <f t="shared" si="16"/>
        <v>9786.589363281499</v>
      </c>
      <c r="E166" s="51">
        <f t="shared" si="17"/>
        <v>73.1547554905292</v>
      </c>
      <c r="F166" s="51">
        <f t="shared" si="18"/>
        <v>230.59006067599475</v>
      </c>
      <c r="G166" s="67">
        <f t="shared" si="19"/>
        <v>9555.999302605504</v>
      </c>
      <c r="H166" s="70">
        <f t="shared" si="20"/>
        <v>23295.25283058495</v>
      </c>
    </row>
    <row r="167" spans="2:8" ht="12.75">
      <c r="B167" s="34">
        <f t="shared" si="14"/>
        <v>145</v>
      </c>
      <c r="C167" s="47" t="e">
        <f t="shared" si="15"/>
        <v>#VALUE!</v>
      </c>
      <c r="D167" s="51">
        <f t="shared" si="16"/>
        <v>9555.999302605504</v>
      </c>
      <c r="E167" s="51">
        <f t="shared" si="17"/>
        <v>71.43109478697613</v>
      </c>
      <c r="F167" s="51">
        <f t="shared" si="18"/>
        <v>232.31372137954781</v>
      </c>
      <c r="G167" s="67">
        <f t="shared" si="19"/>
        <v>9323.685581225956</v>
      </c>
      <c r="H167" s="70">
        <f t="shared" si="20"/>
        <v>23366.683925371923</v>
      </c>
    </row>
    <row r="168" spans="2:8" ht="12.75">
      <c r="B168" s="34">
        <f t="shared" si="14"/>
        <v>146</v>
      </c>
      <c r="C168" s="47" t="e">
        <f t="shared" si="15"/>
        <v>#VALUE!</v>
      </c>
      <c r="D168" s="51">
        <f t="shared" si="16"/>
        <v>9323.685581225956</v>
      </c>
      <c r="E168" s="51">
        <f t="shared" si="17"/>
        <v>69.69454971966402</v>
      </c>
      <c r="F168" s="51">
        <f t="shared" si="18"/>
        <v>234.05026644685992</v>
      </c>
      <c r="G168" s="67">
        <f t="shared" si="19"/>
        <v>9089.635314779096</v>
      </c>
      <c r="H168" s="70">
        <f t="shared" si="20"/>
        <v>23436.378475091587</v>
      </c>
    </row>
    <row r="169" spans="2:8" ht="12.75">
      <c r="B169" s="34">
        <f t="shared" si="14"/>
        <v>147</v>
      </c>
      <c r="C169" s="47" t="e">
        <f t="shared" si="15"/>
        <v>#VALUE!</v>
      </c>
      <c r="D169" s="51">
        <f t="shared" si="16"/>
        <v>9089.635314779096</v>
      </c>
      <c r="E169" s="51">
        <f t="shared" si="17"/>
        <v>67.94502397797375</v>
      </c>
      <c r="F169" s="51">
        <f t="shared" si="18"/>
        <v>235.7997921885502</v>
      </c>
      <c r="G169" s="67">
        <f t="shared" si="19"/>
        <v>8853.835522590545</v>
      </c>
      <c r="H169" s="70">
        <f t="shared" si="20"/>
        <v>23504.32349906956</v>
      </c>
    </row>
    <row r="170" spans="2:8" ht="12.75">
      <c r="B170" s="34">
        <f t="shared" si="14"/>
        <v>148</v>
      </c>
      <c r="C170" s="47" t="e">
        <f t="shared" si="15"/>
        <v>#VALUE!</v>
      </c>
      <c r="D170" s="51">
        <f t="shared" si="16"/>
        <v>8853.835522590545</v>
      </c>
      <c r="E170" s="51">
        <f t="shared" si="17"/>
        <v>66.18242053136433</v>
      </c>
      <c r="F170" s="51">
        <f t="shared" si="18"/>
        <v>237.56239563515962</v>
      </c>
      <c r="G170" s="67">
        <f t="shared" si="19"/>
        <v>8616.273126955386</v>
      </c>
      <c r="H170" s="70">
        <f t="shared" si="20"/>
        <v>23570.505919600924</v>
      </c>
    </row>
    <row r="171" spans="2:8" ht="12.75">
      <c r="B171" s="34">
        <f t="shared" si="14"/>
        <v>149</v>
      </c>
      <c r="C171" s="47" t="e">
        <f t="shared" si="15"/>
        <v>#VALUE!</v>
      </c>
      <c r="D171" s="51">
        <f t="shared" si="16"/>
        <v>8616.273126955386</v>
      </c>
      <c r="E171" s="51">
        <f t="shared" si="17"/>
        <v>64.4066416239915</v>
      </c>
      <c r="F171" s="51">
        <f t="shared" si="18"/>
        <v>239.33817454253244</v>
      </c>
      <c r="G171" s="67">
        <f t="shared" si="19"/>
        <v>8376.934952412854</v>
      </c>
      <c r="H171" s="70">
        <f t="shared" si="20"/>
        <v>23634.912561224915</v>
      </c>
    </row>
    <row r="172" spans="2:8" ht="12.75">
      <c r="B172" s="34">
        <f t="shared" si="14"/>
        <v>150</v>
      </c>
      <c r="C172" s="47" t="e">
        <f t="shared" si="15"/>
        <v>#VALUE!</v>
      </c>
      <c r="D172" s="51">
        <f t="shared" si="16"/>
        <v>8376.934952412854</v>
      </c>
      <c r="E172" s="51">
        <f t="shared" si="17"/>
        <v>62.61758876928608</v>
      </c>
      <c r="F172" s="51">
        <f t="shared" si="18"/>
        <v>241.12722739723787</v>
      </c>
      <c r="G172" s="67">
        <f t="shared" si="19"/>
        <v>8135.807725015616</v>
      </c>
      <c r="H172" s="70">
        <f t="shared" si="20"/>
        <v>23697.5301499942</v>
      </c>
    </row>
    <row r="173" spans="2:8" ht="12.75">
      <c r="B173" s="34">
        <f t="shared" si="14"/>
        <v>151</v>
      </c>
      <c r="C173" s="47" t="e">
        <f t="shared" si="15"/>
        <v>#VALUE!</v>
      </c>
      <c r="D173" s="51">
        <f t="shared" si="16"/>
        <v>8135.807725015616</v>
      </c>
      <c r="E173" s="51">
        <f t="shared" si="17"/>
        <v>60.81516274449173</v>
      </c>
      <c r="F173" s="51">
        <f t="shared" si="18"/>
        <v>242.92965342203223</v>
      </c>
      <c r="G173" s="67">
        <f t="shared" si="19"/>
        <v>7892.878071593584</v>
      </c>
      <c r="H173" s="70">
        <f t="shared" si="20"/>
        <v>23758.345312738693</v>
      </c>
    </row>
    <row r="174" spans="2:8" ht="12.75">
      <c r="B174" s="34">
        <f t="shared" si="14"/>
        <v>152</v>
      </c>
      <c r="C174" s="47" t="e">
        <f t="shared" si="15"/>
        <v>#VALUE!</v>
      </c>
      <c r="D174" s="51">
        <f t="shared" si="16"/>
        <v>7892.878071593584</v>
      </c>
      <c r="E174" s="51">
        <f t="shared" si="17"/>
        <v>58.99926358516203</v>
      </c>
      <c r="F174" s="51">
        <f t="shared" si="18"/>
        <v>244.74555258136192</v>
      </c>
      <c r="G174" s="67">
        <f t="shared" si="19"/>
        <v>7648.132519012222</v>
      </c>
      <c r="H174" s="70">
        <f t="shared" si="20"/>
        <v>23817.344576323856</v>
      </c>
    </row>
    <row r="175" spans="2:8" ht="12.75">
      <c r="B175" s="34">
        <f t="shared" si="14"/>
        <v>153</v>
      </c>
      <c r="C175" s="47" t="e">
        <f t="shared" si="15"/>
        <v>#VALUE!</v>
      </c>
      <c r="D175" s="51">
        <f t="shared" si="16"/>
        <v>7648.132519012222</v>
      </c>
      <c r="E175" s="51">
        <f t="shared" si="17"/>
        <v>57.169790579616354</v>
      </c>
      <c r="F175" s="51">
        <f t="shared" si="18"/>
        <v>246.5750255869076</v>
      </c>
      <c r="G175" s="67">
        <f t="shared" si="19"/>
        <v>7401.557493425314</v>
      </c>
      <c r="H175" s="70">
        <f t="shared" si="20"/>
        <v>23874.514366903473</v>
      </c>
    </row>
    <row r="176" spans="2:8" ht="12.75">
      <c r="B176" s="34">
        <f t="shared" si="14"/>
        <v>154</v>
      </c>
      <c r="C176" s="47" t="e">
        <f t="shared" si="15"/>
        <v>#VALUE!</v>
      </c>
      <c r="D176" s="51">
        <f t="shared" si="16"/>
        <v>7401.557493425314</v>
      </c>
      <c r="E176" s="51">
        <f t="shared" si="17"/>
        <v>55.326642263354216</v>
      </c>
      <c r="F176" s="51">
        <f t="shared" si="18"/>
        <v>248.41817390316973</v>
      </c>
      <c r="G176" s="67">
        <f t="shared" si="19"/>
        <v>7153.1393195221435</v>
      </c>
      <c r="H176" s="70">
        <f t="shared" si="20"/>
        <v>23929.841009166827</v>
      </c>
    </row>
    <row r="177" spans="2:8" ht="12.75">
      <c r="B177" s="34">
        <f t="shared" si="14"/>
        <v>155</v>
      </c>
      <c r="C177" s="47" t="e">
        <f t="shared" si="15"/>
        <v>#VALUE!</v>
      </c>
      <c r="D177" s="51">
        <f t="shared" si="16"/>
        <v>7153.1393195221435</v>
      </c>
      <c r="E177" s="51">
        <f t="shared" si="17"/>
        <v>53.469716413428024</v>
      </c>
      <c r="F177" s="51">
        <f t="shared" si="18"/>
        <v>250.27509975309593</v>
      </c>
      <c r="G177" s="67">
        <f t="shared" si="19"/>
        <v>6902.864219769048</v>
      </c>
      <c r="H177" s="70">
        <f t="shared" si="20"/>
        <v>23983.310725580253</v>
      </c>
    </row>
    <row r="178" spans="2:8" ht="12.75">
      <c r="B178" s="34">
        <f t="shared" si="14"/>
        <v>156</v>
      </c>
      <c r="C178" s="47" t="e">
        <f t="shared" si="15"/>
        <v>#VALUE!</v>
      </c>
      <c r="D178" s="51">
        <f t="shared" si="16"/>
        <v>6902.864219769048</v>
      </c>
      <c r="E178" s="51">
        <f t="shared" si="17"/>
        <v>51.59891004277363</v>
      </c>
      <c r="F178" s="51">
        <f t="shared" si="18"/>
        <v>252.1459061237503</v>
      </c>
      <c r="G178" s="67">
        <f t="shared" si="19"/>
        <v>6650.718313645298</v>
      </c>
      <c r="H178" s="70">
        <f t="shared" si="20"/>
        <v>24034.909635623026</v>
      </c>
    </row>
    <row r="179" spans="2:8" ht="12.75">
      <c r="B179" s="34">
        <f t="shared" si="14"/>
        <v>157</v>
      </c>
      <c r="C179" s="47" t="e">
        <f t="shared" si="15"/>
        <v>#VALUE!</v>
      </c>
      <c r="D179" s="51">
        <f t="shared" si="16"/>
        <v>6650.718313645298</v>
      </c>
      <c r="E179" s="51">
        <f t="shared" si="17"/>
        <v>49.7141193944986</v>
      </c>
      <c r="F179" s="51">
        <f t="shared" si="18"/>
        <v>254.03069677202535</v>
      </c>
      <c r="G179" s="67">
        <f t="shared" si="19"/>
        <v>6396.687616873272</v>
      </c>
      <c r="H179" s="70">
        <f t="shared" si="20"/>
        <v>24084.623755017525</v>
      </c>
    </row>
    <row r="180" spans="2:8" ht="12.75">
      <c r="B180" s="34">
        <f t="shared" si="14"/>
        <v>158</v>
      </c>
      <c r="C180" s="47" t="e">
        <f t="shared" si="15"/>
        <v>#VALUE!</v>
      </c>
      <c r="D180" s="51">
        <f t="shared" si="16"/>
        <v>6396.687616873272</v>
      </c>
      <c r="E180" s="51">
        <f t="shared" si="17"/>
        <v>47.81523993612771</v>
      </c>
      <c r="F180" s="51">
        <f t="shared" si="18"/>
        <v>255.92957623039624</v>
      </c>
      <c r="G180" s="67">
        <f t="shared" si="19"/>
        <v>6140.758040642876</v>
      </c>
      <c r="H180" s="70">
        <f t="shared" si="20"/>
        <v>24132.438994953653</v>
      </c>
    </row>
    <row r="181" spans="2:8" ht="12.75">
      <c r="B181" s="34">
        <f t="shared" si="14"/>
        <v>159</v>
      </c>
      <c r="C181" s="47" t="e">
        <f t="shared" si="15"/>
        <v>#VALUE!</v>
      </c>
      <c r="D181" s="51">
        <f t="shared" si="16"/>
        <v>6140.758040642876</v>
      </c>
      <c r="E181" s="51">
        <f t="shared" si="17"/>
        <v>45.9021663538055</v>
      </c>
      <c r="F181" s="51">
        <f t="shared" si="18"/>
        <v>257.84264981271843</v>
      </c>
      <c r="G181" s="67">
        <f t="shared" si="19"/>
        <v>5882.915390830158</v>
      </c>
      <c r="H181" s="70">
        <f t="shared" si="20"/>
        <v>24178.341161307457</v>
      </c>
    </row>
    <row r="182" spans="2:8" ht="12.75">
      <c r="B182" s="34">
        <f t="shared" si="14"/>
        <v>160</v>
      </c>
      <c r="C182" s="47" t="e">
        <f t="shared" si="15"/>
        <v>#VALUE!</v>
      </c>
      <c r="D182" s="51">
        <f t="shared" si="16"/>
        <v>5882.915390830158</v>
      </c>
      <c r="E182" s="51">
        <f t="shared" si="17"/>
        <v>43.974792546455426</v>
      </c>
      <c r="F182" s="51">
        <f t="shared" si="18"/>
        <v>259.7700236200685</v>
      </c>
      <c r="G182" s="67">
        <f t="shared" si="19"/>
        <v>5623.145367210089</v>
      </c>
      <c r="H182" s="70">
        <f t="shared" si="20"/>
        <v>24222.31595385391</v>
      </c>
    </row>
    <row r="183" spans="2:8" ht="12.75">
      <c r="B183" s="34">
        <f t="shared" si="14"/>
        <v>161</v>
      </c>
      <c r="C183" s="47" t="e">
        <f t="shared" si="15"/>
        <v>#VALUE!</v>
      </c>
      <c r="D183" s="51">
        <f t="shared" si="16"/>
        <v>5623.145367210089</v>
      </c>
      <c r="E183" s="51">
        <f t="shared" si="17"/>
        <v>42.03301161989541</v>
      </c>
      <c r="F183" s="51">
        <f t="shared" si="18"/>
        <v>261.7118045466285</v>
      </c>
      <c r="G183" s="67">
        <f t="shared" si="19"/>
        <v>5361.43356266346</v>
      </c>
      <c r="H183" s="70">
        <f t="shared" si="20"/>
        <v>24264.348965473808</v>
      </c>
    </row>
    <row r="184" spans="2:8" ht="12.75">
      <c r="B184" s="34">
        <f t="shared" si="14"/>
        <v>162</v>
      </c>
      <c r="C184" s="47" t="e">
        <f t="shared" si="15"/>
        <v>#VALUE!</v>
      </c>
      <c r="D184" s="51">
        <f t="shared" si="16"/>
        <v>5361.43356266346</v>
      </c>
      <c r="E184" s="51">
        <f t="shared" si="17"/>
        <v>40.07671588090936</v>
      </c>
      <c r="F184" s="51">
        <f t="shared" si="18"/>
        <v>263.66810028561457</v>
      </c>
      <c r="G184" s="67">
        <f t="shared" si="19"/>
        <v>5097.765462377845</v>
      </c>
      <c r="H184" s="70">
        <f t="shared" si="20"/>
        <v>24304.425681354718</v>
      </c>
    </row>
    <row r="185" spans="2:8" ht="12.75">
      <c r="B185" s="34">
        <f t="shared" si="14"/>
        <v>163</v>
      </c>
      <c r="C185" s="47" t="e">
        <f t="shared" si="15"/>
        <v>#VALUE!</v>
      </c>
      <c r="D185" s="51">
        <f t="shared" si="16"/>
        <v>5097.765462377845</v>
      </c>
      <c r="E185" s="51">
        <f t="shared" si="17"/>
        <v>38.1057968312744</v>
      </c>
      <c r="F185" s="51">
        <f t="shared" si="18"/>
        <v>265.63901933524954</v>
      </c>
      <c r="G185" s="67">
        <f t="shared" si="19"/>
        <v>4832.126443042595</v>
      </c>
      <c r="H185" s="70">
        <f t="shared" si="20"/>
        <v>24342.531478185992</v>
      </c>
    </row>
    <row r="186" spans="2:8" ht="12.75">
      <c r="B186" s="34">
        <f t="shared" si="14"/>
        <v>164</v>
      </c>
      <c r="C186" s="47" t="e">
        <f t="shared" si="15"/>
        <v>#VALUE!</v>
      </c>
      <c r="D186" s="51">
        <f t="shared" si="16"/>
        <v>4832.126443042595</v>
      </c>
      <c r="E186" s="51">
        <f t="shared" si="17"/>
        <v>36.1201451617434</v>
      </c>
      <c r="F186" s="51">
        <f t="shared" si="18"/>
        <v>267.62467100478057</v>
      </c>
      <c r="G186" s="67">
        <f t="shared" si="19"/>
        <v>4564.501772037815</v>
      </c>
      <c r="H186" s="70">
        <f t="shared" si="20"/>
        <v>24378.651623347734</v>
      </c>
    </row>
    <row r="187" spans="2:8" ht="12.75">
      <c r="B187" s="34">
        <f t="shared" si="14"/>
        <v>165</v>
      </c>
      <c r="C187" s="47" t="e">
        <f t="shared" si="15"/>
        <v>#VALUE!</v>
      </c>
      <c r="D187" s="51">
        <f t="shared" si="16"/>
        <v>4564.501772037815</v>
      </c>
      <c r="E187" s="51">
        <f t="shared" si="17"/>
        <v>34.11965074598266</v>
      </c>
      <c r="F187" s="51">
        <f t="shared" si="18"/>
        <v>269.6251654205413</v>
      </c>
      <c r="G187" s="67">
        <f t="shared" si="19"/>
        <v>4294.876606617273</v>
      </c>
      <c r="H187" s="70">
        <f t="shared" si="20"/>
        <v>24412.771274093717</v>
      </c>
    </row>
    <row r="188" spans="2:8" ht="12.75">
      <c r="B188" s="34">
        <f t="shared" si="14"/>
        <v>166</v>
      </c>
      <c r="C188" s="47" t="e">
        <f t="shared" si="15"/>
        <v>#VALUE!</v>
      </c>
      <c r="D188" s="51">
        <f t="shared" si="16"/>
        <v>4294.876606617273</v>
      </c>
      <c r="E188" s="51">
        <f t="shared" si="17"/>
        <v>32.104202634464116</v>
      </c>
      <c r="F188" s="51">
        <f t="shared" si="18"/>
        <v>271.64061353205983</v>
      </c>
      <c r="G188" s="67">
        <f t="shared" si="19"/>
        <v>4023.235993085213</v>
      </c>
      <c r="H188" s="70">
        <f t="shared" si="20"/>
        <v>24444.875476728183</v>
      </c>
    </row>
    <row r="189" spans="2:8" ht="12.75">
      <c r="B189" s="34">
        <f t="shared" si="14"/>
        <v>167</v>
      </c>
      <c r="C189" s="47" t="e">
        <f t="shared" si="15"/>
        <v>#VALUE!</v>
      </c>
      <c r="D189" s="51">
        <f t="shared" si="16"/>
        <v>4023.235993085213</v>
      </c>
      <c r="E189" s="51">
        <f t="shared" si="17"/>
        <v>30.073689048311966</v>
      </c>
      <c r="F189" s="51">
        <f t="shared" si="18"/>
        <v>273.671127118212</v>
      </c>
      <c r="G189" s="67">
        <f t="shared" si="19"/>
        <v>3749.564865967001</v>
      </c>
      <c r="H189" s="70">
        <f t="shared" si="20"/>
        <v>24474.949165776496</v>
      </c>
    </row>
    <row r="190" spans="2:8" ht="12.75">
      <c r="B190" s="34">
        <f t="shared" si="14"/>
        <v>168</v>
      </c>
      <c r="C190" s="47" t="e">
        <f t="shared" si="15"/>
        <v>#VALUE!</v>
      </c>
      <c r="D190" s="51">
        <f t="shared" si="16"/>
        <v>3749.564865967001</v>
      </c>
      <c r="E190" s="51">
        <f t="shared" si="17"/>
        <v>28.027997373103332</v>
      </c>
      <c r="F190" s="51">
        <f t="shared" si="18"/>
        <v>275.7168187934206</v>
      </c>
      <c r="G190" s="67">
        <f t="shared" si="19"/>
        <v>3473.84804717358</v>
      </c>
      <c r="H190" s="70">
        <f t="shared" si="20"/>
        <v>24502.9771631496</v>
      </c>
    </row>
    <row r="191" spans="2:8" ht="12.75">
      <c r="B191" s="34">
        <f t="shared" si="14"/>
        <v>169</v>
      </c>
      <c r="C191" s="47" t="e">
        <f t="shared" si="15"/>
        <v>#VALUE!</v>
      </c>
      <c r="D191" s="51">
        <f t="shared" si="16"/>
        <v>3473.84804717358</v>
      </c>
      <c r="E191" s="51">
        <f t="shared" si="17"/>
        <v>25.96701415262251</v>
      </c>
      <c r="F191" s="51">
        <f t="shared" si="18"/>
        <v>277.77780201390146</v>
      </c>
      <c r="G191" s="67">
        <f t="shared" si="19"/>
        <v>3196.070245159679</v>
      </c>
      <c r="H191" s="70">
        <f t="shared" si="20"/>
        <v>24528.944177302223</v>
      </c>
    </row>
    <row r="192" spans="2:8" ht="12.75">
      <c r="B192" s="34">
        <f t="shared" si="14"/>
        <v>170</v>
      </c>
      <c r="C192" s="47" t="e">
        <f t="shared" si="15"/>
        <v>#VALUE!</v>
      </c>
      <c r="D192" s="51">
        <f t="shared" si="16"/>
        <v>3196.070245159679</v>
      </c>
      <c r="E192" s="51">
        <f t="shared" si="17"/>
        <v>23.8906250825686</v>
      </c>
      <c r="F192" s="51">
        <f t="shared" si="18"/>
        <v>279.85419108395536</v>
      </c>
      <c r="G192" s="67">
        <f t="shared" si="19"/>
        <v>2916.2160540757236</v>
      </c>
      <c r="H192" s="70">
        <f t="shared" si="20"/>
        <v>24552.83480238479</v>
      </c>
    </row>
    <row r="193" spans="2:8" ht="12.75">
      <c r="B193" s="34">
        <f t="shared" si="14"/>
        <v>171</v>
      </c>
      <c r="C193" s="47" t="e">
        <f t="shared" si="15"/>
        <v>#VALUE!</v>
      </c>
      <c r="D193" s="51">
        <f t="shared" si="16"/>
        <v>2916.2160540757236</v>
      </c>
      <c r="E193" s="51">
        <f t="shared" si="17"/>
        <v>21.798715004216035</v>
      </c>
      <c r="F193" s="51">
        <f t="shared" si="18"/>
        <v>281.9461011623079</v>
      </c>
      <c r="G193" s="67">
        <f t="shared" si="19"/>
        <v>2634.2699529134156</v>
      </c>
      <c r="H193" s="70">
        <f t="shared" si="20"/>
        <v>24574.633517389007</v>
      </c>
    </row>
    <row r="194" spans="2:8" ht="12.75">
      <c r="B194" s="34">
        <f t="shared" si="14"/>
        <v>172</v>
      </c>
      <c r="C194" s="47" t="e">
        <f t="shared" si="15"/>
        <v>#VALUE!</v>
      </c>
      <c r="D194" s="51">
        <f t="shared" si="16"/>
        <v>2634.2699529134156</v>
      </c>
      <c r="E194" s="51">
        <f t="shared" si="17"/>
        <v>19.691167898027782</v>
      </c>
      <c r="F194" s="51">
        <f t="shared" si="18"/>
        <v>284.05364826849615</v>
      </c>
      <c r="G194" s="67">
        <f t="shared" si="19"/>
        <v>2350.2163046449195</v>
      </c>
      <c r="H194" s="70">
        <f t="shared" si="20"/>
        <v>24594.324685287036</v>
      </c>
    </row>
    <row r="195" spans="2:8" ht="12.75">
      <c r="B195" s="34">
        <f t="shared" si="14"/>
        <v>173</v>
      </c>
      <c r="C195" s="47" t="e">
        <f t="shared" si="15"/>
        <v>#VALUE!</v>
      </c>
      <c r="D195" s="51">
        <f t="shared" si="16"/>
        <v>2350.2163046449195</v>
      </c>
      <c r="E195" s="51">
        <f t="shared" si="17"/>
        <v>17.567866877220773</v>
      </c>
      <c r="F195" s="51">
        <f t="shared" si="18"/>
        <v>286.1769492893032</v>
      </c>
      <c r="G195" s="67">
        <f t="shared" si="19"/>
        <v>2064.0393553556164</v>
      </c>
      <c r="H195" s="70">
        <f t="shared" si="20"/>
        <v>24611.892552164256</v>
      </c>
    </row>
    <row r="196" spans="2:8" ht="12.75">
      <c r="B196" s="34">
        <f t="shared" si="14"/>
        <v>174</v>
      </c>
      <c r="C196" s="47" t="e">
        <f t="shared" si="15"/>
        <v>#VALUE!</v>
      </c>
      <c r="D196" s="51">
        <f t="shared" si="16"/>
        <v>2064.0393553556164</v>
      </c>
      <c r="E196" s="51">
        <f t="shared" si="17"/>
        <v>15.428694181283232</v>
      </c>
      <c r="F196" s="51">
        <f t="shared" si="18"/>
        <v>288.3161219852407</v>
      </c>
      <c r="G196" s="67">
        <f t="shared" si="19"/>
        <v>1775.7232333703757</v>
      </c>
      <c r="H196" s="70">
        <f t="shared" si="20"/>
        <v>24627.32124634554</v>
      </c>
    </row>
    <row r="197" spans="2:8" ht="12.75">
      <c r="B197" s="34">
        <f t="shared" si="14"/>
        <v>175</v>
      </c>
      <c r="C197" s="47" t="e">
        <f t="shared" si="15"/>
        <v>#VALUE!</v>
      </c>
      <c r="D197" s="51">
        <f t="shared" si="16"/>
        <v>1775.7232333703757</v>
      </c>
      <c r="E197" s="51">
        <f t="shared" si="17"/>
        <v>13.273531169443558</v>
      </c>
      <c r="F197" s="51">
        <f t="shared" si="18"/>
        <v>290.4712849970804</v>
      </c>
      <c r="G197" s="67">
        <f t="shared" si="19"/>
        <v>1485.2519483732954</v>
      </c>
      <c r="H197" s="70">
        <f t="shared" si="20"/>
        <v>24640.594777514983</v>
      </c>
    </row>
    <row r="198" spans="2:8" ht="12.75">
      <c r="B198" s="34">
        <f t="shared" si="14"/>
        <v>176</v>
      </c>
      <c r="C198" s="47" t="e">
        <f t="shared" si="15"/>
        <v>#VALUE!</v>
      </c>
      <c r="D198" s="51">
        <f t="shared" si="16"/>
        <v>1485.2519483732954</v>
      </c>
      <c r="E198" s="51">
        <f t="shared" si="17"/>
        <v>11.102258314090383</v>
      </c>
      <c r="F198" s="51">
        <f t="shared" si="18"/>
        <v>292.6425578524336</v>
      </c>
      <c r="G198" s="67">
        <f t="shared" si="19"/>
        <v>1192.6093905208618</v>
      </c>
      <c r="H198" s="70">
        <f t="shared" si="20"/>
        <v>24651.697035829075</v>
      </c>
    </row>
    <row r="199" spans="2:8" ht="12.75">
      <c r="B199" s="34">
        <f t="shared" si="14"/>
        <v>177</v>
      </c>
      <c r="C199" s="47" t="e">
        <f t="shared" si="15"/>
        <v>#VALUE!</v>
      </c>
      <c r="D199" s="51">
        <f t="shared" si="16"/>
        <v>1192.6093905208618</v>
      </c>
      <c r="E199" s="51">
        <f t="shared" si="17"/>
        <v>8.914755194143442</v>
      </c>
      <c r="F199" s="51">
        <f t="shared" si="18"/>
        <v>294.8300609723805</v>
      </c>
      <c r="G199" s="67">
        <f t="shared" si="19"/>
        <v>897.7793295484812</v>
      </c>
      <c r="H199" s="70">
        <f t="shared" si="20"/>
        <v>24660.611791023217</v>
      </c>
    </row>
    <row r="200" spans="2:8" ht="12.75">
      <c r="B200" s="34">
        <f t="shared" si="14"/>
        <v>178</v>
      </c>
      <c r="C200" s="47" t="e">
        <f t="shared" si="15"/>
        <v>#VALUE!</v>
      </c>
      <c r="D200" s="51">
        <f t="shared" si="16"/>
        <v>897.7793295484812</v>
      </c>
      <c r="E200" s="51">
        <f t="shared" si="17"/>
        <v>6.710900488374897</v>
      </c>
      <c r="F200" s="51">
        <f t="shared" si="18"/>
        <v>297.03391567814907</v>
      </c>
      <c r="G200" s="67">
        <f t="shared" si="19"/>
        <v>600.7454138703322</v>
      </c>
      <c r="H200" s="70">
        <f t="shared" si="20"/>
        <v>24667.322691511592</v>
      </c>
    </row>
    <row r="201" spans="2:8" ht="12.75">
      <c r="B201" s="34">
        <f t="shared" si="14"/>
        <v>179</v>
      </c>
      <c r="C201" s="47" t="e">
        <f t="shared" si="15"/>
        <v>#VALUE!</v>
      </c>
      <c r="D201" s="51">
        <f t="shared" si="16"/>
        <v>600.7454138703322</v>
      </c>
      <c r="E201" s="51">
        <f t="shared" si="17"/>
        <v>4.490571968680733</v>
      </c>
      <c r="F201" s="51">
        <f t="shared" si="18"/>
        <v>299.2542441978432</v>
      </c>
      <c r="G201" s="67">
        <f t="shared" si="19"/>
        <v>301.491169672489</v>
      </c>
      <c r="H201" s="70">
        <f t="shared" si="20"/>
        <v>24671.81326348027</v>
      </c>
    </row>
    <row r="202" spans="2:8" ht="12.75">
      <c r="B202" s="34">
        <f t="shared" si="14"/>
        <v>180</v>
      </c>
      <c r="C202" s="47" t="e">
        <f t="shared" si="15"/>
        <v>#VALUE!</v>
      </c>
      <c r="D202" s="51">
        <f t="shared" si="16"/>
        <v>301.491169672489</v>
      </c>
      <c r="E202" s="51">
        <f t="shared" si="17"/>
        <v>2.253646493301855</v>
      </c>
      <c r="F202" s="51">
        <f t="shared" si="18"/>
        <v>301.491169672489</v>
      </c>
      <c r="G202" s="67">
        <f t="shared" si="19"/>
        <v>0</v>
      </c>
      <c r="H202" s="70">
        <f t="shared" si="20"/>
        <v>24674.06690997357</v>
      </c>
    </row>
    <row r="203" spans="2:8" ht="12.75">
      <c r="B203" s="35">
        <f t="shared" si="14"/>
      </c>
      <c r="C203" s="48">
        <f t="shared" si="15"/>
      </c>
      <c r="D203" s="52">
        <f t="shared" si="16"/>
      </c>
      <c r="E203" s="52">
        <f t="shared" si="17"/>
      </c>
      <c r="F203" s="52">
        <f t="shared" si="18"/>
      </c>
      <c r="G203" s="68">
        <f t="shared" si="19"/>
      </c>
      <c r="H203" s="71">
        <f t="shared" si="20"/>
      </c>
    </row>
    <row r="204" spans="2:8" ht="12.75">
      <c r="B204" s="35">
        <f t="shared" si="14"/>
      </c>
      <c r="C204" s="48">
        <f t="shared" si="15"/>
      </c>
      <c r="D204" s="52">
        <f t="shared" si="16"/>
      </c>
      <c r="E204" s="52">
        <f t="shared" si="17"/>
      </c>
      <c r="F204" s="52">
        <f t="shared" si="18"/>
      </c>
      <c r="G204" s="68">
        <f t="shared" si="19"/>
      </c>
      <c r="H204" s="71">
        <f t="shared" si="20"/>
      </c>
    </row>
    <row r="205" spans="2:8" ht="12.75">
      <c r="B205" s="35">
        <f t="shared" si="14"/>
      </c>
      <c r="C205" s="48">
        <f t="shared" si="15"/>
      </c>
      <c r="D205" s="52">
        <f t="shared" si="16"/>
      </c>
      <c r="E205" s="52">
        <f t="shared" si="17"/>
      </c>
      <c r="F205" s="52">
        <f t="shared" si="18"/>
      </c>
      <c r="G205" s="68">
        <f t="shared" si="19"/>
      </c>
      <c r="H205" s="71">
        <f t="shared" si="20"/>
      </c>
    </row>
    <row r="206" spans="2:8" ht="12.75">
      <c r="B206" s="35">
        <f t="shared" si="14"/>
      </c>
      <c r="C206" s="48">
        <f t="shared" si="15"/>
      </c>
      <c r="D206" s="52">
        <f t="shared" si="16"/>
      </c>
      <c r="E206" s="52">
        <f t="shared" si="17"/>
      </c>
      <c r="F206" s="52">
        <f t="shared" si="18"/>
      </c>
      <c r="G206" s="68">
        <f t="shared" si="19"/>
      </c>
      <c r="H206" s="71">
        <f t="shared" si="20"/>
      </c>
    </row>
    <row r="207" spans="2:8" ht="12.75">
      <c r="B207" s="35">
        <f t="shared" si="14"/>
      </c>
      <c r="C207" s="48">
        <f t="shared" si="15"/>
      </c>
      <c r="D207" s="52">
        <f t="shared" si="16"/>
      </c>
      <c r="E207" s="52">
        <f t="shared" si="17"/>
      </c>
      <c r="F207" s="52">
        <f t="shared" si="18"/>
      </c>
      <c r="G207" s="68">
        <f t="shared" si="19"/>
      </c>
      <c r="H207" s="71">
        <f t="shared" si="20"/>
      </c>
    </row>
    <row r="208" spans="2:8" ht="12.75">
      <c r="B208" s="35">
        <f t="shared" si="14"/>
      </c>
      <c r="C208" s="48">
        <f t="shared" si="15"/>
      </c>
      <c r="D208" s="52">
        <f t="shared" si="16"/>
      </c>
      <c r="E208" s="52">
        <f t="shared" si="17"/>
      </c>
      <c r="F208" s="52">
        <f t="shared" si="18"/>
      </c>
      <c r="G208" s="68">
        <f t="shared" si="19"/>
      </c>
      <c r="H208" s="71">
        <f t="shared" si="20"/>
      </c>
    </row>
    <row r="209" spans="2:8" ht="12.75">
      <c r="B209" s="35">
        <f t="shared" si="14"/>
      </c>
      <c r="C209" s="48">
        <f t="shared" si="15"/>
      </c>
      <c r="D209" s="52">
        <f t="shared" si="16"/>
      </c>
      <c r="E209" s="52">
        <f t="shared" si="17"/>
      </c>
      <c r="F209" s="52">
        <f t="shared" si="18"/>
      </c>
      <c r="G209" s="68">
        <f t="shared" si="19"/>
      </c>
      <c r="H209" s="71">
        <f t="shared" si="20"/>
      </c>
    </row>
    <row r="210" spans="2:8" ht="12.75">
      <c r="B210" s="35">
        <f t="shared" si="14"/>
      </c>
      <c r="C210" s="48">
        <f t="shared" si="15"/>
      </c>
      <c r="D210" s="52">
        <f t="shared" si="16"/>
      </c>
      <c r="E210" s="52">
        <f t="shared" si="17"/>
      </c>
      <c r="F210" s="52">
        <f t="shared" si="18"/>
      </c>
      <c r="G210" s="68">
        <f t="shared" si="19"/>
      </c>
      <c r="H210" s="71">
        <f t="shared" si="20"/>
      </c>
    </row>
    <row r="211" spans="2:8" ht="12.75">
      <c r="B211" s="35">
        <f t="shared" si="14"/>
      </c>
      <c r="C211" s="48">
        <f t="shared" si="15"/>
      </c>
      <c r="D211" s="52">
        <f t="shared" si="16"/>
      </c>
      <c r="E211" s="52">
        <f t="shared" si="17"/>
      </c>
      <c r="F211" s="52">
        <f t="shared" si="18"/>
      </c>
      <c r="G211" s="68">
        <f t="shared" si="19"/>
      </c>
      <c r="H211" s="71">
        <f t="shared" si="20"/>
      </c>
    </row>
    <row r="212" spans="2:8" ht="12.75">
      <c r="B212" s="35">
        <f t="shared" si="14"/>
      </c>
      <c r="C212" s="48">
        <f t="shared" si="15"/>
      </c>
      <c r="D212" s="52">
        <f t="shared" si="16"/>
      </c>
      <c r="E212" s="52">
        <f t="shared" si="17"/>
      </c>
      <c r="F212" s="52">
        <f t="shared" si="18"/>
      </c>
      <c r="G212" s="68">
        <f t="shared" si="19"/>
      </c>
      <c r="H212" s="71">
        <f t="shared" si="20"/>
      </c>
    </row>
    <row r="213" spans="2:8" ht="12.75">
      <c r="B213" s="35">
        <f t="shared" si="14"/>
      </c>
      <c r="C213" s="48">
        <f t="shared" si="15"/>
      </c>
      <c r="D213" s="52">
        <f t="shared" si="16"/>
      </c>
      <c r="E213" s="52">
        <f t="shared" si="17"/>
      </c>
      <c r="F213" s="52">
        <f t="shared" si="18"/>
      </c>
      <c r="G213" s="68">
        <f t="shared" si="19"/>
      </c>
      <c r="H213" s="71">
        <f t="shared" si="20"/>
      </c>
    </row>
    <row r="214" spans="2:8" ht="12.75">
      <c r="B214" s="35">
        <f t="shared" si="14"/>
      </c>
      <c r="C214" s="48">
        <f t="shared" si="15"/>
      </c>
      <c r="D214" s="52">
        <f t="shared" si="16"/>
      </c>
      <c r="E214" s="52">
        <f t="shared" si="17"/>
      </c>
      <c r="F214" s="52">
        <f t="shared" si="18"/>
      </c>
      <c r="G214" s="68">
        <f t="shared" si="19"/>
      </c>
      <c r="H214" s="71">
        <f t="shared" si="20"/>
      </c>
    </row>
    <row r="215" spans="2:8" ht="12.75">
      <c r="B215" s="35">
        <f t="shared" si="14"/>
      </c>
      <c r="C215" s="48">
        <f t="shared" si="15"/>
      </c>
      <c r="D215" s="52">
        <f t="shared" si="16"/>
      </c>
      <c r="E215" s="52">
        <f t="shared" si="17"/>
      </c>
      <c r="F215" s="52">
        <f t="shared" si="18"/>
      </c>
      <c r="G215" s="68">
        <f t="shared" si="19"/>
      </c>
      <c r="H215" s="71">
        <f t="shared" si="20"/>
      </c>
    </row>
    <row r="216" spans="2:8" ht="12.75">
      <c r="B216" s="35">
        <f t="shared" si="14"/>
      </c>
      <c r="C216" s="48">
        <f t="shared" si="15"/>
      </c>
      <c r="D216" s="52">
        <f t="shared" si="16"/>
      </c>
      <c r="E216" s="52">
        <f t="shared" si="17"/>
      </c>
      <c r="F216" s="52">
        <f t="shared" si="18"/>
      </c>
      <c r="G216" s="68">
        <f t="shared" si="19"/>
      </c>
      <c r="H216" s="71">
        <f t="shared" si="20"/>
      </c>
    </row>
    <row r="217" spans="2:8" ht="12.75">
      <c r="B217" s="35">
        <f t="shared" si="14"/>
      </c>
      <c r="C217" s="48">
        <f t="shared" si="15"/>
      </c>
      <c r="D217" s="52">
        <f t="shared" si="16"/>
      </c>
      <c r="E217" s="52">
        <f t="shared" si="17"/>
      </c>
      <c r="F217" s="52">
        <f t="shared" si="18"/>
      </c>
      <c r="G217" s="68">
        <f t="shared" si="19"/>
      </c>
      <c r="H217" s="71">
        <f t="shared" si="20"/>
      </c>
    </row>
    <row r="218" spans="2:8" ht="12.75">
      <c r="B218" s="35">
        <f aca="true" t="shared" si="21" ref="B218:B281">pagam.Num</f>
      </c>
      <c r="C218" s="48">
        <f aca="true" t="shared" si="22" ref="C218:C281">Mostra.Data</f>
      </c>
      <c r="D218" s="52">
        <f aca="true" t="shared" si="23" ref="D218:D281">Bil.Iniz</f>
      </c>
      <c r="E218" s="52">
        <f aca="true" t="shared" si="24" ref="E218:E281">Interesse</f>
      </c>
      <c r="F218" s="52">
        <f aca="true" t="shared" si="25" ref="F218:F281">Capitale</f>
      </c>
      <c r="G218" s="68">
        <f aca="true" t="shared" si="26" ref="G218:G281">Bilancio.finale</f>
      </c>
      <c r="H218" s="71">
        <f aca="true" t="shared" si="27" ref="H218:H281">Interesse.Comp</f>
      </c>
    </row>
    <row r="219" spans="2:8" ht="12.75">
      <c r="B219" s="35">
        <f t="shared" si="21"/>
      </c>
      <c r="C219" s="48">
        <f t="shared" si="22"/>
      </c>
      <c r="D219" s="52">
        <f t="shared" si="23"/>
      </c>
      <c r="E219" s="52">
        <f t="shared" si="24"/>
      </c>
      <c r="F219" s="52">
        <f t="shared" si="25"/>
      </c>
      <c r="G219" s="68">
        <f t="shared" si="26"/>
      </c>
      <c r="H219" s="71">
        <f t="shared" si="27"/>
      </c>
    </row>
    <row r="220" spans="2:8" ht="12.75">
      <c r="B220" s="35">
        <f t="shared" si="21"/>
      </c>
      <c r="C220" s="48">
        <f t="shared" si="22"/>
      </c>
      <c r="D220" s="52">
        <f t="shared" si="23"/>
      </c>
      <c r="E220" s="52">
        <f t="shared" si="24"/>
      </c>
      <c r="F220" s="52">
        <f t="shared" si="25"/>
      </c>
      <c r="G220" s="68">
        <f t="shared" si="26"/>
      </c>
      <c r="H220" s="71">
        <f t="shared" si="27"/>
      </c>
    </row>
    <row r="221" spans="2:8" ht="12.75">
      <c r="B221" s="35">
        <f t="shared" si="21"/>
      </c>
      <c r="C221" s="48">
        <f t="shared" si="22"/>
      </c>
      <c r="D221" s="52">
        <f t="shared" si="23"/>
      </c>
      <c r="E221" s="52">
        <f t="shared" si="24"/>
      </c>
      <c r="F221" s="52">
        <f t="shared" si="25"/>
      </c>
      <c r="G221" s="68">
        <f t="shared" si="26"/>
      </c>
      <c r="H221" s="71">
        <f t="shared" si="27"/>
      </c>
    </row>
    <row r="222" spans="2:8" ht="12.75">
      <c r="B222" s="35">
        <f t="shared" si="21"/>
      </c>
      <c r="C222" s="48">
        <f t="shared" si="22"/>
      </c>
      <c r="D222" s="52">
        <f t="shared" si="23"/>
      </c>
      <c r="E222" s="52">
        <f t="shared" si="24"/>
      </c>
      <c r="F222" s="52">
        <f t="shared" si="25"/>
      </c>
      <c r="G222" s="68">
        <f t="shared" si="26"/>
      </c>
      <c r="H222" s="71">
        <f t="shared" si="27"/>
      </c>
    </row>
    <row r="223" spans="2:8" ht="12.75">
      <c r="B223" s="35">
        <f t="shared" si="21"/>
      </c>
      <c r="C223" s="48">
        <f t="shared" si="22"/>
      </c>
      <c r="D223" s="52">
        <f t="shared" si="23"/>
      </c>
      <c r="E223" s="52">
        <f t="shared" si="24"/>
      </c>
      <c r="F223" s="52">
        <f t="shared" si="25"/>
      </c>
      <c r="G223" s="68">
        <f t="shared" si="26"/>
      </c>
      <c r="H223" s="71">
        <f t="shared" si="27"/>
      </c>
    </row>
    <row r="224" spans="2:8" ht="12.75">
      <c r="B224" s="35">
        <f t="shared" si="21"/>
      </c>
      <c r="C224" s="48">
        <f t="shared" si="22"/>
      </c>
      <c r="D224" s="52">
        <f t="shared" si="23"/>
      </c>
      <c r="E224" s="52">
        <f t="shared" si="24"/>
      </c>
      <c r="F224" s="52">
        <f t="shared" si="25"/>
      </c>
      <c r="G224" s="68">
        <f t="shared" si="26"/>
      </c>
      <c r="H224" s="71">
        <f t="shared" si="27"/>
      </c>
    </row>
    <row r="225" spans="2:8" ht="12.75">
      <c r="B225" s="35">
        <f t="shared" si="21"/>
      </c>
      <c r="C225" s="48">
        <f t="shared" si="22"/>
      </c>
      <c r="D225" s="52">
        <f t="shared" si="23"/>
      </c>
      <c r="E225" s="52">
        <f t="shared" si="24"/>
      </c>
      <c r="F225" s="52">
        <f t="shared" si="25"/>
      </c>
      <c r="G225" s="68">
        <f t="shared" si="26"/>
      </c>
      <c r="H225" s="71">
        <f t="shared" si="27"/>
      </c>
    </row>
    <row r="226" spans="2:8" ht="12.75">
      <c r="B226" s="35">
        <f t="shared" si="21"/>
      </c>
      <c r="C226" s="48">
        <f t="shared" si="22"/>
      </c>
      <c r="D226" s="52">
        <f t="shared" si="23"/>
      </c>
      <c r="E226" s="52">
        <f t="shared" si="24"/>
      </c>
      <c r="F226" s="52">
        <f t="shared" si="25"/>
      </c>
      <c r="G226" s="68">
        <f t="shared" si="26"/>
      </c>
      <c r="H226" s="71">
        <f t="shared" si="27"/>
      </c>
    </row>
    <row r="227" spans="2:8" ht="12.75">
      <c r="B227" s="35">
        <f t="shared" si="21"/>
      </c>
      <c r="C227" s="48">
        <f t="shared" si="22"/>
      </c>
      <c r="D227" s="52">
        <f t="shared" si="23"/>
      </c>
      <c r="E227" s="52">
        <f t="shared" si="24"/>
      </c>
      <c r="F227" s="52">
        <f t="shared" si="25"/>
      </c>
      <c r="G227" s="68">
        <f t="shared" si="26"/>
      </c>
      <c r="H227" s="71">
        <f t="shared" si="27"/>
      </c>
    </row>
    <row r="228" spans="2:8" ht="12.75">
      <c r="B228" s="35">
        <f t="shared" si="21"/>
      </c>
      <c r="C228" s="48">
        <f t="shared" si="22"/>
      </c>
      <c r="D228" s="52">
        <f t="shared" si="23"/>
      </c>
      <c r="E228" s="52">
        <f t="shared" si="24"/>
      </c>
      <c r="F228" s="52">
        <f t="shared" si="25"/>
      </c>
      <c r="G228" s="68">
        <f t="shared" si="26"/>
      </c>
      <c r="H228" s="71">
        <f t="shared" si="27"/>
      </c>
    </row>
    <row r="229" spans="2:8" ht="12.75">
      <c r="B229" s="35">
        <f t="shared" si="21"/>
      </c>
      <c r="C229" s="48">
        <f t="shared" si="22"/>
      </c>
      <c r="D229" s="52">
        <f t="shared" si="23"/>
      </c>
      <c r="E229" s="52">
        <f t="shared" si="24"/>
      </c>
      <c r="F229" s="52">
        <f t="shared" si="25"/>
      </c>
      <c r="G229" s="68">
        <f t="shared" si="26"/>
      </c>
      <c r="H229" s="71">
        <f t="shared" si="27"/>
      </c>
    </row>
    <row r="230" spans="2:8" ht="12.75">
      <c r="B230" s="35">
        <f t="shared" si="21"/>
      </c>
      <c r="C230" s="48">
        <f t="shared" si="22"/>
      </c>
      <c r="D230" s="52">
        <f t="shared" si="23"/>
      </c>
      <c r="E230" s="52">
        <f t="shared" si="24"/>
      </c>
      <c r="F230" s="52">
        <f t="shared" si="25"/>
      </c>
      <c r="G230" s="68">
        <f t="shared" si="26"/>
      </c>
      <c r="H230" s="71">
        <f t="shared" si="27"/>
      </c>
    </row>
    <row r="231" spans="2:8" ht="12.75">
      <c r="B231" s="35">
        <f t="shared" si="21"/>
      </c>
      <c r="C231" s="48">
        <f t="shared" si="22"/>
      </c>
      <c r="D231" s="52">
        <f t="shared" si="23"/>
      </c>
      <c r="E231" s="52">
        <f t="shared" si="24"/>
      </c>
      <c r="F231" s="52">
        <f t="shared" si="25"/>
      </c>
      <c r="G231" s="68">
        <f t="shared" si="26"/>
      </c>
      <c r="H231" s="71">
        <f t="shared" si="27"/>
      </c>
    </row>
    <row r="232" spans="2:8" ht="12.75">
      <c r="B232" s="35">
        <f t="shared" si="21"/>
      </c>
      <c r="C232" s="48">
        <f t="shared" si="22"/>
      </c>
      <c r="D232" s="52">
        <f t="shared" si="23"/>
      </c>
      <c r="E232" s="52">
        <f t="shared" si="24"/>
      </c>
      <c r="F232" s="52">
        <f t="shared" si="25"/>
      </c>
      <c r="G232" s="68">
        <f t="shared" si="26"/>
      </c>
      <c r="H232" s="71">
        <f t="shared" si="27"/>
      </c>
    </row>
    <row r="233" spans="2:8" ht="12.75">
      <c r="B233" s="35">
        <f t="shared" si="21"/>
      </c>
      <c r="C233" s="48">
        <f t="shared" si="22"/>
      </c>
      <c r="D233" s="52">
        <f t="shared" si="23"/>
      </c>
      <c r="E233" s="52">
        <f t="shared" si="24"/>
      </c>
      <c r="F233" s="52">
        <f t="shared" si="25"/>
      </c>
      <c r="G233" s="68">
        <f t="shared" si="26"/>
      </c>
      <c r="H233" s="71">
        <f t="shared" si="27"/>
      </c>
    </row>
    <row r="234" spans="2:8" ht="12.75">
      <c r="B234" s="35">
        <f t="shared" si="21"/>
      </c>
      <c r="C234" s="48">
        <f t="shared" si="22"/>
      </c>
      <c r="D234" s="52">
        <f t="shared" si="23"/>
      </c>
      <c r="E234" s="52">
        <f t="shared" si="24"/>
      </c>
      <c r="F234" s="52">
        <f t="shared" si="25"/>
      </c>
      <c r="G234" s="68">
        <f t="shared" si="26"/>
      </c>
      <c r="H234" s="71">
        <f t="shared" si="27"/>
      </c>
    </row>
    <row r="235" spans="2:8" ht="12.75">
      <c r="B235" s="35">
        <f t="shared" si="21"/>
      </c>
      <c r="C235" s="48">
        <f t="shared" si="22"/>
      </c>
      <c r="D235" s="52">
        <f t="shared" si="23"/>
      </c>
      <c r="E235" s="52">
        <f t="shared" si="24"/>
      </c>
      <c r="F235" s="52">
        <f t="shared" si="25"/>
      </c>
      <c r="G235" s="68">
        <f t="shared" si="26"/>
      </c>
      <c r="H235" s="71">
        <f t="shared" si="27"/>
      </c>
    </row>
    <row r="236" spans="2:8" ht="12.75">
      <c r="B236" s="35">
        <f t="shared" si="21"/>
      </c>
      <c r="C236" s="48">
        <f t="shared" si="22"/>
      </c>
      <c r="D236" s="52">
        <f t="shared" si="23"/>
      </c>
      <c r="E236" s="52">
        <f t="shared" si="24"/>
      </c>
      <c r="F236" s="52">
        <f t="shared" si="25"/>
      </c>
      <c r="G236" s="68">
        <f t="shared" si="26"/>
      </c>
      <c r="H236" s="71">
        <f t="shared" si="27"/>
      </c>
    </row>
    <row r="237" spans="2:8" ht="12.75">
      <c r="B237" s="35">
        <f t="shared" si="21"/>
      </c>
      <c r="C237" s="48">
        <f t="shared" si="22"/>
      </c>
      <c r="D237" s="52">
        <f t="shared" si="23"/>
      </c>
      <c r="E237" s="52">
        <f t="shared" si="24"/>
      </c>
      <c r="F237" s="52">
        <f t="shared" si="25"/>
      </c>
      <c r="G237" s="68">
        <f t="shared" si="26"/>
      </c>
      <c r="H237" s="71">
        <f t="shared" si="27"/>
      </c>
    </row>
    <row r="238" spans="2:8" ht="12.75">
      <c r="B238" s="35">
        <f t="shared" si="21"/>
      </c>
      <c r="C238" s="48">
        <f t="shared" si="22"/>
      </c>
      <c r="D238" s="52">
        <f t="shared" si="23"/>
      </c>
      <c r="E238" s="52">
        <f t="shared" si="24"/>
      </c>
      <c r="F238" s="52">
        <f t="shared" si="25"/>
      </c>
      <c r="G238" s="68">
        <f t="shared" si="26"/>
      </c>
      <c r="H238" s="71">
        <f t="shared" si="27"/>
      </c>
    </row>
    <row r="239" spans="2:8" ht="12.75">
      <c r="B239" s="35">
        <f t="shared" si="21"/>
      </c>
      <c r="C239" s="48">
        <f t="shared" si="22"/>
      </c>
      <c r="D239" s="52">
        <f t="shared" si="23"/>
      </c>
      <c r="E239" s="52">
        <f t="shared" si="24"/>
      </c>
      <c r="F239" s="52">
        <f t="shared" si="25"/>
      </c>
      <c r="G239" s="68">
        <f t="shared" si="26"/>
      </c>
      <c r="H239" s="71">
        <f t="shared" si="27"/>
      </c>
    </row>
    <row r="240" spans="2:8" ht="12.75">
      <c r="B240" s="35">
        <f t="shared" si="21"/>
      </c>
      <c r="C240" s="48">
        <f t="shared" si="22"/>
      </c>
      <c r="D240" s="52">
        <f t="shared" si="23"/>
      </c>
      <c r="E240" s="52">
        <f t="shared" si="24"/>
      </c>
      <c r="F240" s="52">
        <f t="shared" si="25"/>
      </c>
      <c r="G240" s="68">
        <f t="shared" si="26"/>
      </c>
      <c r="H240" s="71">
        <f t="shared" si="27"/>
      </c>
    </row>
    <row r="241" spans="2:8" ht="12.75">
      <c r="B241" s="35">
        <f t="shared" si="21"/>
      </c>
      <c r="C241" s="48">
        <f t="shared" si="22"/>
      </c>
      <c r="D241" s="52">
        <f t="shared" si="23"/>
      </c>
      <c r="E241" s="52">
        <f t="shared" si="24"/>
      </c>
      <c r="F241" s="52">
        <f t="shared" si="25"/>
      </c>
      <c r="G241" s="68">
        <f t="shared" si="26"/>
      </c>
      <c r="H241" s="71">
        <f t="shared" si="27"/>
      </c>
    </row>
    <row r="242" spans="2:8" ht="12.75">
      <c r="B242" s="35">
        <f t="shared" si="21"/>
      </c>
      <c r="C242" s="48">
        <f t="shared" si="22"/>
      </c>
      <c r="D242" s="52">
        <f t="shared" si="23"/>
      </c>
      <c r="E242" s="52">
        <f t="shared" si="24"/>
      </c>
      <c r="F242" s="52">
        <f t="shared" si="25"/>
      </c>
      <c r="G242" s="68">
        <f t="shared" si="26"/>
      </c>
      <c r="H242" s="71">
        <f t="shared" si="27"/>
      </c>
    </row>
    <row r="243" spans="2:8" ht="12.75">
      <c r="B243" s="35">
        <f t="shared" si="21"/>
      </c>
      <c r="C243" s="48">
        <f t="shared" si="22"/>
      </c>
      <c r="D243" s="52">
        <f t="shared" si="23"/>
      </c>
      <c r="E243" s="52">
        <f t="shared" si="24"/>
      </c>
      <c r="F243" s="52">
        <f t="shared" si="25"/>
      </c>
      <c r="G243" s="68">
        <f t="shared" si="26"/>
      </c>
      <c r="H243" s="71">
        <f t="shared" si="27"/>
      </c>
    </row>
    <row r="244" spans="2:8" ht="12.75">
      <c r="B244" s="35">
        <f t="shared" si="21"/>
      </c>
      <c r="C244" s="48">
        <f t="shared" si="22"/>
      </c>
      <c r="D244" s="52">
        <f t="shared" si="23"/>
      </c>
      <c r="E244" s="52">
        <f t="shared" si="24"/>
      </c>
      <c r="F244" s="52">
        <f t="shared" si="25"/>
      </c>
      <c r="G244" s="68">
        <f t="shared" si="26"/>
      </c>
      <c r="H244" s="71">
        <f t="shared" si="27"/>
      </c>
    </row>
    <row r="245" spans="2:8" ht="12.75">
      <c r="B245" s="35">
        <f t="shared" si="21"/>
      </c>
      <c r="C245" s="48">
        <f t="shared" si="22"/>
      </c>
      <c r="D245" s="52">
        <f t="shared" si="23"/>
      </c>
      <c r="E245" s="52">
        <f t="shared" si="24"/>
      </c>
      <c r="F245" s="52">
        <f t="shared" si="25"/>
      </c>
      <c r="G245" s="68">
        <f t="shared" si="26"/>
      </c>
      <c r="H245" s="71">
        <f t="shared" si="27"/>
      </c>
    </row>
    <row r="246" spans="2:8" ht="12.75">
      <c r="B246" s="35">
        <f t="shared" si="21"/>
      </c>
      <c r="C246" s="48">
        <f t="shared" si="22"/>
      </c>
      <c r="D246" s="52">
        <f t="shared" si="23"/>
      </c>
      <c r="E246" s="52">
        <f t="shared" si="24"/>
      </c>
      <c r="F246" s="52">
        <f t="shared" si="25"/>
      </c>
      <c r="G246" s="68">
        <f t="shared" si="26"/>
      </c>
      <c r="H246" s="71">
        <f t="shared" si="27"/>
      </c>
    </row>
    <row r="247" spans="2:8" ht="12.75">
      <c r="B247" s="35">
        <f t="shared" si="21"/>
      </c>
      <c r="C247" s="48">
        <f t="shared" si="22"/>
      </c>
      <c r="D247" s="52">
        <f t="shared" si="23"/>
      </c>
      <c r="E247" s="52">
        <f t="shared" si="24"/>
      </c>
      <c r="F247" s="52">
        <f t="shared" si="25"/>
      </c>
      <c r="G247" s="68">
        <f t="shared" si="26"/>
      </c>
      <c r="H247" s="71">
        <f t="shared" si="27"/>
      </c>
    </row>
    <row r="248" spans="2:8" ht="12.75">
      <c r="B248" s="35">
        <f t="shared" si="21"/>
      </c>
      <c r="C248" s="48">
        <f t="shared" si="22"/>
      </c>
      <c r="D248" s="52">
        <f t="shared" si="23"/>
      </c>
      <c r="E248" s="52">
        <f t="shared" si="24"/>
      </c>
      <c r="F248" s="52">
        <f t="shared" si="25"/>
      </c>
      <c r="G248" s="68">
        <f t="shared" si="26"/>
      </c>
      <c r="H248" s="71">
        <f t="shared" si="27"/>
      </c>
    </row>
    <row r="249" spans="2:8" ht="12.75">
      <c r="B249" s="35">
        <f t="shared" si="21"/>
      </c>
      <c r="C249" s="48">
        <f t="shared" si="22"/>
      </c>
      <c r="D249" s="52">
        <f t="shared" si="23"/>
      </c>
      <c r="E249" s="52">
        <f t="shared" si="24"/>
      </c>
      <c r="F249" s="52">
        <f t="shared" si="25"/>
      </c>
      <c r="G249" s="68">
        <f t="shared" si="26"/>
      </c>
      <c r="H249" s="71">
        <f t="shared" si="27"/>
      </c>
    </row>
    <row r="250" spans="2:8" ht="12.75">
      <c r="B250" s="35">
        <f t="shared" si="21"/>
      </c>
      <c r="C250" s="48">
        <f t="shared" si="22"/>
      </c>
      <c r="D250" s="52">
        <f t="shared" si="23"/>
      </c>
      <c r="E250" s="52">
        <f t="shared" si="24"/>
      </c>
      <c r="F250" s="52">
        <f t="shared" si="25"/>
      </c>
      <c r="G250" s="68">
        <f t="shared" si="26"/>
      </c>
      <c r="H250" s="71">
        <f t="shared" si="27"/>
      </c>
    </row>
    <row r="251" spans="2:8" ht="12.75">
      <c r="B251" s="35">
        <f t="shared" si="21"/>
      </c>
      <c r="C251" s="48">
        <f t="shared" si="22"/>
      </c>
      <c r="D251" s="52">
        <f t="shared" si="23"/>
      </c>
      <c r="E251" s="52">
        <f t="shared" si="24"/>
      </c>
      <c r="F251" s="52">
        <f t="shared" si="25"/>
      </c>
      <c r="G251" s="68">
        <f t="shared" si="26"/>
      </c>
      <c r="H251" s="71">
        <f t="shared" si="27"/>
      </c>
    </row>
    <row r="252" spans="2:8" ht="12.75">
      <c r="B252" s="35">
        <f t="shared" si="21"/>
      </c>
      <c r="C252" s="48">
        <f t="shared" si="22"/>
      </c>
      <c r="D252" s="52">
        <f t="shared" si="23"/>
      </c>
      <c r="E252" s="52">
        <f t="shared" si="24"/>
      </c>
      <c r="F252" s="52">
        <f t="shared" si="25"/>
      </c>
      <c r="G252" s="68">
        <f t="shared" si="26"/>
      </c>
      <c r="H252" s="71">
        <f t="shared" si="27"/>
      </c>
    </row>
    <row r="253" spans="2:8" ht="12.75">
      <c r="B253" s="35">
        <f t="shared" si="21"/>
      </c>
      <c r="C253" s="48">
        <f t="shared" si="22"/>
      </c>
      <c r="D253" s="52">
        <f t="shared" si="23"/>
      </c>
      <c r="E253" s="52">
        <f t="shared" si="24"/>
      </c>
      <c r="F253" s="52">
        <f t="shared" si="25"/>
      </c>
      <c r="G253" s="68">
        <f t="shared" si="26"/>
      </c>
      <c r="H253" s="71">
        <f t="shared" si="27"/>
      </c>
    </row>
    <row r="254" spans="2:8" ht="12.75">
      <c r="B254" s="35">
        <f t="shared" si="21"/>
      </c>
      <c r="C254" s="48">
        <f t="shared" si="22"/>
      </c>
      <c r="D254" s="52">
        <f t="shared" si="23"/>
      </c>
      <c r="E254" s="52">
        <f t="shared" si="24"/>
      </c>
      <c r="F254" s="52">
        <f t="shared" si="25"/>
      </c>
      <c r="G254" s="68">
        <f t="shared" si="26"/>
      </c>
      <c r="H254" s="71">
        <f t="shared" si="27"/>
      </c>
    </row>
    <row r="255" spans="2:8" ht="12.75">
      <c r="B255" s="35">
        <f t="shared" si="21"/>
      </c>
      <c r="C255" s="48">
        <f t="shared" si="22"/>
      </c>
      <c r="D255" s="52">
        <f t="shared" si="23"/>
      </c>
      <c r="E255" s="52">
        <f t="shared" si="24"/>
      </c>
      <c r="F255" s="52">
        <f t="shared" si="25"/>
      </c>
      <c r="G255" s="68">
        <f t="shared" si="26"/>
      </c>
      <c r="H255" s="71">
        <f t="shared" si="27"/>
      </c>
    </row>
    <row r="256" spans="2:8" ht="12.75">
      <c r="B256" s="35">
        <f t="shared" si="21"/>
      </c>
      <c r="C256" s="48">
        <f t="shared" si="22"/>
      </c>
      <c r="D256" s="52">
        <f t="shared" si="23"/>
      </c>
      <c r="E256" s="52">
        <f t="shared" si="24"/>
      </c>
      <c r="F256" s="52">
        <f t="shared" si="25"/>
      </c>
      <c r="G256" s="68">
        <f t="shared" si="26"/>
      </c>
      <c r="H256" s="71">
        <f t="shared" si="27"/>
      </c>
    </row>
    <row r="257" spans="2:8" ht="12.75">
      <c r="B257" s="35">
        <f t="shared" si="21"/>
      </c>
      <c r="C257" s="48">
        <f t="shared" si="22"/>
      </c>
      <c r="D257" s="52">
        <f t="shared" si="23"/>
      </c>
      <c r="E257" s="52">
        <f t="shared" si="24"/>
      </c>
      <c r="F257" s="52">
        <f t="shared" si="25"/>
      </c>
      <c r="G257" s="68">
        <f t="shared" si="26"/>
      </c>
      <c r="H257" s="71">
        <f t="shared" si="27"/>
      </c>
    </row>
    <row r="258" spans="2:8" ht="12.75">
      <c r="B258" s="35">
        <f t="shared" si="21"/>
      </c>
      <c r="C258" s="48">
        <f t="shared" si="22"/>
      </c>
      <c r="D258" s="52">
        <f t="shared" si="23"/>
      </c>
      <c r="E258" s="52">
        <f t="shared" si="24"/>
      </c>
      <c r="F258" s="52">
        <f t="shared" si="25"/>
      </c>
      <c r="G258" s="68">
        <f t="shared" si="26"/>
      </c>
      <c r="H258" s="71">
        <f t="shared" si="27"/>
      </c>
    </row>
    <row r="259" spans="2:8" ht="12.75">
      <c r="B259" s="35">
        <f t="shared" si="21"/>
      </c>
      <c r="C259" s="48">
        <f t="shared" si="22"/>
      </c>
      <c r="D259" s="52">
        <f t="shared" si="23"/>
      </c>
      <c r="E259" s="52">
        <f t="shared" si="24"/>
      </c>
      <c r="F259" s="52">
        <f t="shared" si="25"/>
      </c>
      <c r="G259" s="68">
        <f t="shared" si="26"/>
      </c>
      <c r="H259" s="71">
        <f t="shared" si="27"/>
      </c>
    </row>
    <row r="260" spans="2:8" ht="12.75">
      <c r="B260" s="35">
        <f t="shared" si="21"/>
      </c>
      <c r="C260" s="48">
        <f t="shared" si="22"/>
      </c>
      <c r="D260" s="52">
        <f t="shared" si="23"/>
      </c>
      <c r="E260" s="52">
        <f t="shared" si="24"/>
      </c>
      <c r="F260" s="52">
        <f t="shared" si="25"/>
      </c>
      <c r="G260" s="68">
        <f t="shared" si="26"/>
      </c>
      <c r="H260" s="71">
        <f t="shared" si="27"/>
      </c>
    </row>
    <row r="261" spans="2:8" ht="12.75">
      <c r="B261" s="35">
        <f t="shared" si="21"/>
      </c>
      <c r="C261" s="48">
        <f t="shared" si="22"/>
      </c>
      <c r="D261" s="52">
        <f t="shared" si="23"/>
      </c>
      <c r="E261" s="52">
        <f t="shared" si="24"/>
      </c>
      <c r="F261" s="52">
        <f t="shared" si="25"/>
      </c>
      <c r="G261" s="68">
        <f t="shared" si="26"/>
      </c>
      <c r="H261" s="71">
        <f t="shared" si="27"/>
      </c>
    </row>
    <row r="262" spans="2:8" ht="12.75">
      <c r="B262" s="35">
        <f t="shared" si="21"/>
      </c>
      <c r="C262" s="48">
        <f t="shared" si="22"/>
      </c>
      <c r="D262" s="52">
        <f t="shared" si="23"/>
      </c>
      <c r="E262" s="52">
        <f t="shared" si="24"/>
      </c>
      <c r="F262" s="52">
        <f t="shared" si="25"/>
      </c>
      <c r="G262" s="68">
        <f t="shared" si="26"/>
      </c>
      <c r="H262" s="71">
        <f t="shared" si="27"/>
      </c>
    </row>
    <row r="263" spans="2:8" ht="12.75">
      <c r="B263" s="35">
        <f t="shared" si="21"/>
      </c>
      <c r="C263" s="48">
        <f t="shared" si="22"/>
      </c>
      <c r="D263" s="52">
        <f t="shared" si="23"/>
      </c>
      <c r="E263" s="52">
        <f t="shared" si="24"/>
      </c>
      <c r="F263" s="52">
        <f t="shared" si="25"/>
      </c>
      <c r="G263" s="68">
        <f t="shared" si="26"/>
      </c>
      <c r="H263" s="71">
        <f t="shared" si="27"/>
      </c>
    </row>
    <row r="264" spans="2:8" ht="12.75">
      <c r="B264" s="35">
        <f t="shared" si="21"/>
      </c>
      <c r="C264" s="48">
        <f t="shared" si="22"/>
      </c>
      <c r="D264" s="52">
        <f t="shared" si="23"/>
      </c>
      <c r="E264" s="52">
        <f t="shared" si="24"/>
      </c>
      <c r="F264" s="52">
        <f t="shared" si="25"/>
      </c>
      <c r="G264" s="68">
        <f t="shared" si="26"/>
      </c>
      <c r="H264" s="71">
        <f t="shared" si="27"/>
      </c>
    </row>
    <row r="265" spans="2:8" ht="12.75">
      <c r="B265" s="35">
        <f t="shared" si="21"/>
      </c>
      <c r="C265" s="48">
        <f t="shared" si="22"/>
      </c>
      <c r="D265" s="52">
        <f t="shared" si="23"/>
      </c>
      <c r="E265" s="52">
        <f t="shared" si="24"/>
      </c>
      <c r="F265" s="52">
        <f t="shared" si="25"/>
      </c>
      <c r="G265" s="68">
        <f t="shared" si="26"/>
      </c>
      <c r="H265" s="71">
        <f t="shared" si="27"/>
      </c>
    </row>
    <row r="266" spans="2:8" ht="12.75">
      <c r="B266" s="35">
        <f t="shared" si="21"/>
      </c>
      <c r="C266" s="48">
        <f t="shared" si="22"/>
      </c>
      <c r="D266" s="52">
        <f t="shared" si="23"/>
      </c>
      <c r="E266" s="52">
        <f t="shared" si="24"/>
      </c>
      <c r="F266" s="52">
        <f t="shared" si="25"/>
      </c>
      <c r="G266" s="68">
        <f t="shared" si="26"/>
      </c>
      <c r="H266" s="71">
        <f t="shared" si="27"/>
      </c>
    </row>
    <row r="267" spans="2:8" ht="12.75">
      <c r="B267" s="35">
        <f t="shared" si="21"/>
      </c>
      <c r="C267" s="48">
        <f t="shared" si="22"/>
      </c>
      <c r="D267" s="52">
        <f t="shared" si="23"/>
      </c>
      <c r="E267" s="52">
        <f t="shared" si="24"/>
      </c>
      <c r="F267" s="52">
        <f t="shared" si="25"/>
      </c>
      <c r="G267" s="68">
        <f t="shared" si="26"/>
      </c>
      <c r="H267" s="71">
        <f t="shared" si="27"/>
      </c>
    </row>
    <row r="268" spans="2:8" ht="12.75">
      <c r="B268" s="35">
        <f t="shared" si="21"/>
      </c>
      <c r="C268" s="48">
        <f t="shared" si="22"/>
      </c>
      <c r="D268" s="52">
        <f t="shared" si="23"/>
      </c>
      <c r="E268" s="52">
        <f t="shared" si="24"/>
      </c>
      <c r="F268" s="52">
        <f t="shared" si="25"/>
      </c>
      <c r="G268" s="68">
        <f t="shared" si="26"/>
      </c>
      <c r="H268" s="71">
        <f t="shared" si="27"/>
      </c>
    </row>
    <row r="269" spans="2:8" ht="12.75">
      <c r="B269" s="35">
        <f t="shared" si="21"/>
      </c>
      <c r="C269" s="48">
        <f t="shared" si="22"/>
      </c>
      <c r="D269" s="52">
        <f t="shared" si="23"/>
      </c>
      <c r="E269" s="52">
        <f t="shared" si="24"/>
      </c>
      <c r="F269" s="52">
        <f t="shared" si="25"/>
      </c>
      <c r="G269" s="68">
        <f t="shared" si="26"/>
      </c>
      <c r="H269" s="71">
        <f t="shared" si="27"/>
      </c>
    </row>
    <row r="270" spans="2:8" ht="12.75">
      <c r="B270" s="35">
        <f t="shared" si="21"/>
      </c>
      <c r="C270" s="48">
        <f t="shared" si="22"/>
      </c>
      <c r="D270" s="52">
        <f t="shared" si="23"/>
      </c>
      <c r="E270" s="52">
        <f t="shared" si="24"/>
      </c>
      <c r="F270" s="52">
        <f t="shared" si="25"/>
      </c>
      <c r="G270" s="68">
        <f t="shared" si="26"/>
      </c>
      <c r="H270" s="71">
        <f t="shared" si="27"/>
      </c>
    </row>
    <row r="271" spans="2:8" ht="12.75">
      <c r="B271" s="35">
        <f t="shared" si="21"/>
      </c>
      <c r="C271" s="48">
        <f t="shared" si="22"/>
      </c>
      <c r="D271" s="52">
        <f t="shared" si="23"/>
      </c>
      <c r="E271" s="52">
        <f t="shared" si="24"/>
      </c>
      <c r="F271" s="52">
        <f t="shared" si="25"/>
      </c>
      <c r="G271" s="68">
        <f t="shared" si="26"/>
      </c>
      <c r="H271" s="71">
        <f t="shared" si="27"/>
      </c>
    </row>
    <row r="272" spans="2:8" ht="12.75">
      <c r="B272" s="35">
        <f t="shared" si="21"/>
      </c>
      <c r="C272" s="48">
        <f t="shared" si="22"/>
      </c>
      <c r="D272" s="52">
        <f t="shared" si="23"/>
      </c>
      <c r="E272" s="52">
        <f t="shared" si="24"/>
      </c>
      <c r="F272" s="52">
        <f t="shared" si="25"/>
      </c>
      <c r="G272" s="68">
        <f t="shared" si="26"/>
      </c>
      <c r="H272" s="71">
        <f t="shared" si="27"/>
      </c>
    </row>
    <row r="273" spans="2:8" ht="12.75">
      <c r="B273" s="35">
        <f t="shared" si="21"/>
      </c>
      <c r="C273" s="48">
        <f t="shared" si="22"/>
      </c>
      <c r="D273" s="52">
        <f t="shared" si="23"/>
      </c>
      <c r="E273" s="52">
        <f t="shared" si="24"/>
      </c>
      <c r="F273" s="52">
        <f t="shared" si="25"/>
      </c>
      <c r="G273" s="68">
        <f t="shared" si="26"/>
      </c>
      <c r="H273" s="71">
        <f t="shared" si="27"/>
      </c>
    </row>
    <row r="274" spans="2:8" ht="12.75">
      <c r="B274" s="35">
        <f t="shared" si="21"/>
      </c>
      <c r="C274" s="48">
        <f t="shared" si="22"/>
      </c>
      <c r="D274" s="52">
        <f t="shared" si="23"/>
      </c>
      <c r="E274" s="52">
        <f t="shared" si="24"/>
      </c>
      <c r="F274" s="52">
        <f t="shared" si="25"/>
      </c>
      <c r="G274" s="68">
        <f t="shared" si="26"/>
      </c>
      <c r="H274" s="71">
        <f t="shared" si="27"/>
      </c>
    </row>
    <row r="275" spans="2:8" ht="12.75">
      <c r="B275" s="35">
        <f t="shared" si="21"/>
      </c>
      <c r="C275" s="48">
        <f t="shared" si="22"/>
      </c>
      <c r="D275" s="52">
        <f t="shared" si="23"/>
      </c>
      <c r="E275" s="52">
        <f t="shared" si="24"/>
      </c>
      <c r="F275" s="52">
        <f t="shared" si="25"/>
      </c>
      <c r="G275" s="68">
        <f t="shared" si="26"/>
      </c>
      <c r="H275" s="71">
        <f t="shared" si="27"/>
      </c>
    </row>
    <row r="276" spans="2:8" ht="12.75">
      <c r="B276" s="35">
        <f t="shared" si="21"/>
      </c>
      <c r="C276" s="48">
        <f t="shared" si="22"/>
      </c>
      <c r="D276" s="52">
        <f t="shared" si="23"/>
      </c>
      <c r="E276" s="52">
        <f t="shared" si="24"/>
      </c>
      <c r="F276" s="52">
        <f t="shared" si="25"/>
      </c>
      <c r="G276" s="68">
        <f t="shared" si="26"/>
      </c>
      <c r="H276" s="71">
        <f t="shared" si="27"/>
      </c>
    </row>
    <row r="277" spans="2:8" ht="12.75">
      <c r="B277" s="35">
        <f t="shared" si="21"/>
      </c>
      <c r="C277" s="48">
        <f t="shared" si="22"/>
      </c>
      <c r="D277" s="52">
        <f t="shared" si="23"/>
      </c>
      <c r="E277" s="52">
        <f t="shared" si="24"/>
      </c>
      <c r="F277" s="52">
        <f t="shared" si="25"/>
      </c>
      <c r="G277" s="68">
        <f t="shared" si="26"/>
      </c>
      <c r="H277" s="71">
        <f t="shared" si="27"/>
      </c>
    </row>
    <row r="278" spans="2:8" ht="12.75">
      <c r="B278" s="35">
        <f t="shared" si="21"/>
      </c>
      <c r="C278" s="48">
        <f t="shared" si="22"/>
      </c>
      <c r="D278" s="52">
        <f t="shared" si="23"/>
      </c>
      <c r="E278" s="52">
        <f t="shared" si="24"/>
      </c>
      <c r="F278" s="52">
        <f t="shared" si="25"/>
      </c>
      <c r="G278" s="68">
        <f t="shared" si="26"/>
      </c>
      <c r="H278" s="71">
        <f t="shared" si="27"/>
      </c>
    </row>
    <row r="279" spans="2:8" ht="12.75">
      <c r="B279" s="35">
        <f t="shared" si="21"/>
      </c>
      <c r="C279" s="48">
        <f t="shared" si="22"/>
      </c>
      <c r="D279" s="52">
        <f t="shared" si="23"/>
      </c>
      <c r="E279" s="52">
        <f t="shared" si="24"/>
      </c>
      <c r="F279" s="52">
        <f t="shared" si="25"/>
      </c>
      <c r="G279" s="68">
        <f t="shared" si="26"/>
      </c>
      <c r="H279" s="71">
        <f t="shared" si="27"/>
      </c>
    </row>
    <row r="280" spans="2:8" ht="12.75">
      <c r="B280" s="35">
        <f t="shared" si="21"/>
      </c>
      <c r="C280" s="48">
        <f t="shared" si="22"/>
      </c>
      <c r="D280" s="52">
        <f t="shared" si="23"/>
      </c>
      <c r="E280" s="52">
        <f t="shared" si="24"/>
      </c>
      <c r="F280" s="52">
        <f t="shared" si="25"/>
      </c>
      <c r="G280" s="68">
        <f t="shared" si="26"/>
      </c>
      <c r="H280" s="71">
        <f t="shared" si="27"/>
      </c>
    </row>
    <row r="281" spans="2:8" ht="12.75">
      <c r="B281" s="35">
        <f t="shared" si="21"/>
      </c>
      <c r="C281" s="48">
        <f t="shared" si="22"/>
      </c>
      <c r="D281" s="52">
        <f t="shared" si="23"/>
      </c>
      <c r="E281" s="52">
        <f t="shared" si="24"/>
      </c>
      <c r="F281" s="52">
        <f t="shared" si="25"/>
      </c>
      <c r="G281" s="68">
        <f t="shared" si="26"/>
      </c>
      <c r="H281" s="71">
        <f t="shared" si="27"/>
      </c>
    </row>
    <row r="282" spans="2:8" ht="12.75">
      <c r="B282" s="35">
        <f aca="true" t="shared" si="28" ref="B282:B345">pagam.Num</f>
      </c>
      <c r="C282" s="48">
        <f aca="true" t="shared" si="29" ref="C282:C345">Mostra.Data</f>
      </c>
      <c r="D282" s="52">
        <f aca="true" t="shared" si="30" ref="D282:D345">Bil.Iniz</f>
      </c>
      <c r="E282" s="52">
        <f aca="true" t="shared" si="31" ref="E282:E345">Interesse</f>
      </c>
      <c r="F282" s="52">
        <f aca="true" t="shared" si="32" ref="F282:F345">Capitale</f>
      </c>
      <c r="G282" s="68">
        <f aca="true" t="shared" si="33" ref="G282:G345">Bilancio.finale</f>
      </c>
      <c r="H282" s="71">
        <f aca="true" t="shared" si="34" ref="H282:H345">Interesse.Comp</f>
      </c>
    </row>
    <row r="283" spans="2:8" ht="12.75">
      <c r="B283" s="35">
        <f t="shared" si="28"/>
      </c>
      <c r="C283" s="48">
        <f t="shared" si="29"/>
      </c>
      <c r="D283" s="52">
        <f t="shared" si="30"/>
      </c>
      <c r="E283" s="52">
        <f t="shared" si="31"/>
      </c>
      <c r="F283" s="52">
        <f t="shared" si="32"/>
      </c>
      <c r="G283" s="68">
        <f t="shared" si="33"/>
      </c>
      <c r="H283" s="71">
        <f t="shared" si="34"/>
      </c>
    </row>
    <row r="284" spans="2:8" ht="12.75">
      <c r="B284" s="35">
        <f t="shared" si="28"/>
      </c>
      <c r="C284" s="48">
        <f t="shared" si="29"/>
      </c>
      <c r="D284" s="52">
        <f t="shared" si="30"/>
      </c>
      <c r="E284" s="52">
        <f t="shared" si="31"/>
      </c>
      <c r="F284" s="52">
        <f t="shared" si="32"/>
      </c>
      <c r="G284" s="68">
        <f t="shared" si="33"/>
      </c>
      <c r="H284" s="71">
        <f t="shared" si="34"/>
      </c>
    </row>
    <row r="285" spans="2:8" ht="12.75">
      <c r="B285" s="35">
        <f t="shared" si="28"/>
      </c>
      <c r="C285" s="48">
        <f t="shared" si="29"/>
      </c>
      <c r="D285" s="52">
        <f t="shared" si="30"/>
      </c>
      <c r="E285" s="52">
        <f t="shared" si="31"/>
      </c>
      <c r="F285" s="52">
        <f t="shared" si="32"/>
      </c>
      <c r="G285" s="68">
        <f t="shared" si="33"/>
      </c>
      <c r="H285" s="71">
        <f t="shared" si="34"/>
      </c>
    </row>
    <row r="286" spans="2:8" ht="12.75">
      <c r="B286" s="35">
        <f t="shared" si="28"/>
      </c>
      <c r="C286" s="48">
        <f t="shared" si="29"/>
      </c>
      <c r="D286" s="52">
        <f t="shared" si="30"/>
      </c>
      <c r="E286" s="52">
        <f t="shared" si="31"/>
      </c>
      <c r="F286" s="52">
        <f t="shared" si="32"/>
      </c>
      <c r="G286" s="68">
        <f t="shared" si="33"/>
      </c>
      <c r="H286" s="71">
        <f t="shared" si="34"/>
      </c>
    </row>
    <row r="287" spans="2:8" ht="12.75">
      <c r="B287" s="35">
        <f t="shared" si="28"/>
      </c>
      <c r="C287" s="48">
        <f t="shared" si="29"/>
      </c>
      <c r="D287" s="52">
        <f t="shared" si="30"/>
      </c>
      <c r="E287" s="52">
        <f t="shared" si="31"/>
      </c>
      <c r="F287" s="52">
        <f t="shared" si="32"/>
      </c>
      <c r="G287" s="68">
        <f t="shared" si="33"/>
      </c>
      <c r="H287" s="71">
        <f t="shared" si="34"/>
      </c>
    </row>
    <row r="288" spans="2:8" ht="12.75">
      <c r="B288" s="35">
        <f t="shared" si="28"/>
      </c>
      <c r="C288" s="48">
        <f t="shared" si="29"/>
      </c>
      <c r="D288" s="52">
        <f t="shared" si="30"/>
      </c>
      <c r="E288" s="52">
        <f t="shared" si="31"/>
      </c>
      <c r="F288" s="52">
        <f t="shared" si="32"/>
      </c>
      <c r="G288" s="68">
        <f t="shared" si="33"/>
      </c>
      <c r="H288" s="71">
        <f t="shared" si="34"/>
      </c>
    </row>
    <row r="289" spans="2:8" ht="12.75">
      <c r="B289" s="35">
        <f t="shared" si="28"/>
      </c>
      <c r="C289" s="48">
        <f t="shared" si="29"/>
      </c>
      <c r="D289" s="52">
        <f t="shared" si="30"/>
      </c>
      <c r="E289" s="52">
        <f t="shared" si="31"/>
      </c>
      <c r="F289" s="52">
        <f t="shared" si="32"/>
      </c>
      <c r="G289" s="68">
        <f t="shared" si="33"/>
      </c>
      <c r="H289" s="71">
        <f t="shared" si="34"/>
      </c>
    </row>
    <row r="290" spans="2:8" ht="12.75">
      <c r="B290" s="35">
        <f t="shared" si="28"/>
      </c>
      <c r="C290" s="48">
        <f t="shared" si="29"/>
      </c>
      <c r="D290" s="52">
        <f t="shared" si="30"/>
      </c>
      <c r="E290" s="52">
        <f t="shared" si="31"/>
      </c>
      <c r="F290" s="52">
        <f t="shared" si="32"/>
      </c>
      <c r="G290" s="68">
        <f t="shared" si="33"/>
      </c>
      <c r="H290" s="71">
        <f t="shared" si="34"/>
      </c>
    </row>
    <row r="291" spans="2:8" ht="12.75">
      <c r="B291" s="35">
        <f t="shared" si="28"/>
      </c>
      <c r="C291" s="48">
        <f t="shared" si="29"/>
      </c>
      <c r="D291" s="52">
        <f t="shared" si="30"/>
      </c>
      <c r="E291" s="52">
        <f t="shared" si="31"/>
      </c>
      <c r="F291" s="52">
        <f t="shared" si="32"/>
      </c>
      <c r="G291" s="68">
        <f t="shared" si="33"/>
      </c>
      <c r="H291" s="71">
        <f t="shared" si="34"/>
      </c>
    </row>
    <row r="292" spans="2:8" ht="12.75">
      <c r="B292" s="35">
        <f t="shared" si="28"/>
      </c>
      <c r="C292" s="48">
        <f t="shared" si="29"/>
      </c>
      <c r="D292" s="52">
        <f t="shared" si="30"/>
      </c>
      <c r="E292" s="52">
        <f t="shared" si="31"/>
      </c>
      <c r="F292" s="52">
        <f t="shared" si="32"/>
      </c>
      <c r="G292" s="68">
        <f t="shared" si="33"/>
      </c>
      <c r="H292" s="71">
        <f t="shared" si="34"/>
      </c>
    </row>
    <row r="293" spans="2:8" ht="12.75">
      <c r="B293" s="35">
        <f t="shared" si="28"/>
      </c>
      <c r="C293" s="48">
        <f t="shared" si="29"/>
      </c>
      <c r="D293" s="52">
        <f t="shared" si="30"/>
      </c>
      <c r="E293" s="52">
        <f t="shared" si="31"/>
      </c>
      <c r="F293" s="52">
        <f t="shared" si="32"/>
      </c>
      <c r="G293" s="68">
        <f t="shared" si="33"/>
      </c>
      <c r="H293" s="71">
        <f t="shared" si="34"/>
      </c>
    </row>
    <row r="294" spans="2:8" ht="12.75">
      <c r="B294" s="35">
        <f t="shared" si="28"/>
      </c>
      <c r="C294" s="48">
        <f t="shared" si="29"/>
      </c>
      <c r="D294" s="52">
        <f t="shared" si="30"/>
      </c>
      <c r="E294" s="52">
        <f t="shared" si="31"/>
      </c>
      <c r="F294" s="52">
        <f t="shared" si="32"/>
      </c>
      <c r="G294" s="68">
        <f t="shared" si="33"/>
      </c>
      <c r="H294" s="71">
        <f t="shared" si="34"/>
      </c>
    </row>
    <row r="295" spans="2:8" ht="12.75">
      <c r="B295" s="35">
        <f t="shared" si="28"/>
      </c>
      <c r="C295" s="48">
        <f t="shared" si="29"/>
      </c>
      <c r="D295" s="52">
        <f t="shared" si="30"/>
      </c>
      <c r="E295" s="52">
        <f t="shared" si="31"/>
      </c>
      <c r="F295" s="52">
        <f t="shared" si="32"/>
      </c>
      <c r="G295" s="68">
        <f t="shared" si="33"/>
      </c>
      <c r="H295" s="71">
        <f t="shared" si="34"/>
      </c>
    </row>
    <row r="296" spans="2:8" ht="12.75">
      <c r="B296" s="35">
        <f t="shared" si="28"/>
      </c>
      <c r="C296" s="48">
        <f t="shared" si="29"/>
      </c>
      <c r="D296" s="52">
        <f t="shared" si="30"/>
      </c>
      <c r="E296" s="52">
        <f t="shared" si="31"/>
      </c>
      <c r="F296" s="52">
        <f t="shared" si="32"/>
      </c>
      <c r="G296" s="68">
        <f t="shared" si="33"/>
      </c>
      <c r="H296" s="71">
        <f t="shared" si="34"/>
      </c>
    </row>
    <row r="297" spans="2:8" ht="12.75">
      <c r="B297" s="35">
        <f t="shared" si="28"/>
      </c>
      <c r="C297" s="48">
        <f t="shared" si="29"/>
      </c>
      <c r="D297" s="52">
        <f t="shared" si="30"/>
      </c>
      <c r="E297" s="52">
        <f t="shared" si="31"/>
      </c>
      <c r="F297" s="52">
        <f t="shared" si="32"/>
      </c>
      <c r="G297" s="68">
        <f t="shared" si="33"/>
      </c>
      <c r="H297" s="71">
        <f t="shared" si="34"/>
      </c>
    </row>
    <row r="298" spans="2:8" ht="12.75">
      <c r="B298" s="35">
        <f t="shared" si="28"/>
      </c>
      <c r="C298" s="48">
        <f t="shared" si="29"/>
      </c>
      <c r="D298" s="52">
        <f t="shared" si="30"/>
      </c>
      <c r="E298" s="52">
        <f t="shared" si="31"/>
      </c>
      <c r="F298" s="52">
        <f t="shared" si="32"/>
      </c>
      <c r="G298" s="68">
        <f t="shared" si="33"/>
      </c>
      <c r="H298" s="71">
        <f t="shared" si="34"/>
      </c>
    </row>
    <row r="299" spans="2:8" ht="12.75">
      <c r="B299" s="35">
        <f t="shared" si="28"/>
      </c>
      <c r="C299" s="48">
        <f t="shared" si="29"/>
      </c>
      <c r="D299" s="52">
        <f t="shared" si="30"/>
      </c>
      <c r="E299" s="52">
        <f t="shared" si="31"/>
      </c>
      <c r="F299" s="52">
        <f t="shared" si="32"/>
      </c>
      <c r="G299" s="68">
        <f t="shared" si="33"/>
      </c>
      <c r="H299" s="71">
        <f t="shared" si="34"/>
      </c>
    </row>
    <row r="300" spans="2:8" ht="12.75">
      <c r="B300" s="35">
        <f t="shared" si="28"/>
      </c>
      <c r="C300" s="48">
        <f t="shared" si="29"/>
      </c>
      <c r="D300" s="52">
        <f t="shared" si="30"/>
      </c>
      <c r="E300" s="52">
        <f t="shared" si="31"/>
      </c>
      <c r="F300" s="52">
        <f t="shared" si="32"/>
      </c>
      <c r="G300" s="68">
        <f t="shared" si="33"/>
      </c>
      <c r="H300" s="71">
        <f t="shared" si="34"/>
      </c>
    </row>
    <row r="301" spans="2:8" ht="12.75">
      <c r="B301" s="35">
        <f t="shared" si="28"/>
      </c>
      <c r="C301" s="48">
        <f t="shared" si="29"/>
      </c>
      <c r="D301" s="52">
        <f t="shared" si="30"/>
      </c>
      <c r="E301" s="52">
        <f t="shared" si="31"/>
      </c>
      <c r="F301" s="52">
        <f t="shared" si="32"/>
      </c>
      <c r="G301" s="68">
        <f t="shared" si="33"/>
      </c>
      <c r="H301" s="71">
        <f t="shared" si="34"/>
      </c>
    </row>
    <row r="302" spans="2:8" ht="12.75">
      <c r="B302" s="35">
        <f t="shared" si="28"/>
      </c>
      <c r="C302" s="48">
        <f t="shared" si="29"/>
      </c>
      <c r="D302" s="52">
        <f t="shared" si="30"/>
      </c>
      <c r="E302" s="52">
        <f t="shared" si="31"/>
      </c>
      <c r="F302" s="52">
        <f t="shared" si="32"/>
      </c>
      <c r="G302" s="68">
        <f t="shared" si="33"/>
      </c>
      <c r="H302" s="71">
        <f t="shared" si="34"/>
      </c>
    </row>
    <row r="303" spans="2:8" ht="12.75">
      <c r="B303" s="35">
        <f t="shared" si="28"/>
      </c>
      <c r="C303" s="48">
        <f t="shared" si="29"/>
      </c>
      <c r="D303" s="52">
        <f t="shared" si="30"/>
      </c>
      <c r="E303" s="52">
        <f t="shared" si="31"/>
      </c>
      <c r="F303" s="52">
        <f t="shared" si="32"/>
      </c>
      <c r="G303" s="68">
        <f t="shared" si="33"/>
      </c>
      <c r="H303" s="71">
        <f t="shared" si="34"/>
      </c>
    </row>
    <row r="304" spans="2:8" ht="12.75">
      <c r="B304" s="35">
        <f t="shared" si="28"/>
      </c>
      <c r="C304" s="48">
        <f t="shared" si="29"/>
      </c>
      <c r="D304" s="52">
        <f t="shared" si="30"/>
      </c>
      <c r="E304" s="52">
        <f t="shared" si="31"/>
      </c>
      <c r="F304" s="52">
        <f t="shared" si="32"/>
      </c>
      <c r="G304" s="68">
        <f t="shared" si="33"/>
      </c>
      <c r="H304" s="71">
        <f t="shared" si="34"/>
      </c>
    </row>
    <row r="305" spans="2:8" ht="12.75">
      <c r="B305" s="35">
        <f t="shared" si="28"/>
      </c>
      <c r="C305" s="48">
        <f t="shared" si="29"/>
      </c>
      <c r="D305" s="52">
        <f t="shared" si="30"/>
      </c>
      <c r="E305" s="52">
        <f t="shared" si="31"/>
      </c>
      <c r="F305" s="52">
        <f t="shared" si="32"/>
      </c>
      <c r="G305" s="68">
        <f t="shared" si="33"/>
      </c>
      <c r="H305" s="71">
        <f t="shared" si="34"/>
      </c>
    </row>
    <row r="306" spans="2:8" ht="12.75">
      <c r="B306" s="35">
        <f t="shared" si="28"/>
      </c>
      <c r="C306" s="48">
        <f t="shared" si="29"/>
      </c>
      <c r="D306" s="52">
        <f t="shared" si="30"/>
      </c>
      <c r="E306" s="52">
        <f t="shared" si="31"/>
      </c>
      <c r="F306" s="52">
        <f t="shared" si="32"/>
      </c>
      <c r="G306" s="68">
        <f t="shared" si="33"/>
      </c>
      <c r="H306" s="71">
        <f t="shared" si="34"/>
      </c>
    </row>
    <row r="307" spans="2:8" ht="12.75">
      <c r="B307" s="35">
        <f t="shared" si="28"/>
      </c>
      <c r="C307" s="48">
        <f t="shared" si="29"/>
      </c>
      <c r="D307" s="52">
        <f t="shared" si="30"/>
      </c>
      <c r="E307" s="52">
        <f t="shared" si="31"/>
      </c>
      <c r="F307" s="52">
        <f t="shared" si="32"/>
      </c>
      <c r="G307" s="68">
        <f t="shared" si="33"/>
      </c>
      <c r="H307" s="71">
        <f t="shared" si="34"/>
      </c>
    </row>
    <row r="308" spans="2:8" ht="12.75">
      <c r="B308" s="35">
        <f t="shared" si="28"/>
      </c>
      <c r="C308" s="48">
        <f t="shared" si="29"/>
      </c>
      <c r="D308" s="52">
        <f t="shared" si="30"/>
      </c>
      <c r="E308" s="52">
        <f t="shared" si="31"/>
      </c>
      <c r="F308" s="52">
        <f t="shared" si="32"/>
      </c>
      <c r="G308" s="68">
        <f t="shared" si="33"/>
      </c>
      <c r="H308" s="71">
        <f t="shared" si="34"/>
      </c>
    </row>
    <row r="309" spans="2:8" ht="12.75">
      <c r="B309" s="35">
        <f t="shared" si="28"/>
      </c>
      <c r="C309" s="48">
        <f t="shared" si="29"/>
      </c>
      <c r="D309" s="52">
        <f t="shared" si="30"/>
      </c>
      <c r="E309" s="52">
        <f t="shared" si="31"/>
      </c>
      <c r="F309" s="52">
        <f t="shared" si="32"/>
      </c>
      <c r="G309" s="68">
        <f t="shared" si="33"/>
      </c>
      <c r="H309" s="71">
        <f t="shared" si="34"/>
      </c>
    </row>
    <row r="310" spans="2:8" ht="12.75">
      <c r="B310" s="35">
        <f t="shared" si="28"/>
      </c>
      <c r="C310" s="48">
        <f t="shared" si="29"/>
      </c>
      <c r="D310" s="52">
        <f t="shared" si="30"/>
      </c>
      <c r="E310" s="52">
        <f t="shared" si="31"/>
      </c>
      <c r="F310" s="52">
        <f t="shared" si="32"/>
      </c>
      <c r="G310" s="68">
        <f t="shared" si="33"/>
      </c>
      <c r="H310" s="71">
        <f t="shared" si="34"/>
      </c>
    </row>
    <row r="311" spans="2:8" ht="12.75">
      <c r="B311" s="35">
        <f t="shared" si="28"/>
      </c>
      <c r="C311" s="48">
        <f t="shared" si="29"/>
      </c>
      <c r="D311" s="52">
        <f t="shared" si="30"/>
      </c>
      <c r="E311" s="52">
        <f t="shared" si="31"/>
      </c>
      <c r="F311" s="52">
        <f t="shared" si="32"/>
      </c>
      <c r="G311" s="68">
        <f t="shared" si="33"/>
      </c>
      <c r="H311" s="71">
        <f t="shared" si="34"/>
      </c>
    </row>
    <row r="312" spans="2:8" ht="12.75">
      <c r="B312" s="35">
        <f t="shared" si="28"/>
      </c>
      <c r="C312" s="48">
        <f t="shared" si="29"/>
      </c>
      <c r="D312" s="52">
        <f t="shared" si="30"/>
      </c>
      <c r="E312" s="52">
        <f t="shared" si="31"/>
      </c>
      <c r="F312" s="52">
        <f t="shared" si="32"/>
      </c>
      <c r="G312" s="68">
        <f t="shared" si="33"/>
      </c>
      <c r="H312" s="71">
        <f t="shared" si="34"/>
      </c>
    </row>
    <row r="313" spans="2:8" ht="12.75">
      <c r="B313" s="35">
        <f t="shared" si="28"/>
      </c>
      <c r="C313" s="48">
        <f t="shared" si="29"/>
      </c>
      <c r="D313" s="52">
        <f t="shared" si="30"/>
      </c>
      <c r="E313" s="52">
        <f t="shared" si="31"/>
      </c>
      <c r="F313" s="52">
        <f t="shared" si="32"/>
      </c>
      <c r="G313" s="68">
        <f t="shared" si="33"/>
      </c>
      <c r="H313" s="71">
        <f t="shared" si="34"/>
      </c>
    </row>
    <row r="314" spans="2:8" ht="12.75">
      <c r="B314" s="35">
        <f t="shared" si="28"/>
      </c>
      <c r="C314" s="48">
        <f t="shared" si="29"/>
      </c>
      <c r="D314" s="52">
        <f t="shared" si="30"/>
      </c>
      <c r="E314" s="52">
        <f t="shared" si="31"/>
      </c>
      <c r="F314" s="52">
        <f t="shared" si="32"/>
      </c>
      <c r="G314" s="68">
        <f t="shared" si="33"/>
      </c>
      <c r="H314" s="71">
        <f t="shared" si="34"/>
      </c>
    </row>
    <row r="315" spans="2:8" ht="12.75">
      <c r="B315" s="35">
        <f t="shared" si="28"/>
      </c>
      <c r="C315" s="48">
        <f t="shared" si="29"/>
      </c>
      <c r="D315" s="52">
        <f t="shared" si="30"/>
      </c>
      <c r="E315" s="52">
        <f t="shared" si="31"/>
      </c>
      <c r="F315" s="52">
        <f t="shared" si="32"/>
      </c>
      <c r="G315" s="68">
        <f t="shared" si="33"/>
      </c>
      <c r="H315" s="71">
        <f t="shared" si="34"/>
      </c>
    </row>
    <row r="316" spans="2:8" ht="12.75">
      <c r="B316" s="35">
        <f t="shared" si="28"/>
      </c>
      <c r="C316" s="48">
        <f t="shared" si="29"/>
      </c>
      <c r="D316" s="52">
        <f t="shared" si="30"/>
      </c>
      <c r="E316" s="52">
        <f t="shared" si="31"/>
      </c>
      <c r="F316" s="52">
        <f t="shared" si="32"/>
      </c>
      <c r="G316" s="68">
        <f t="shared" si="33"/>
      </c>
      <c r="H316" s="71">
        <f t="shared" si="34"/>
      </c>
    </row>
    <row r="317" spans="2:8" ht="12.75">
      <c r="B317" s="35">
        <f t="shared" si="28"/>
      </c>
      <c r="C317" s="48">
        <f t="shared" si="29"/>
      </c>
      <c r="D317" s="52">
        <f t="shared" si="30"/>
      </c>
      <c r="E317" s="52">
        <f t="shared" si="31"/>
      </c>
      <c r="F317" s="52">
        <f t="shared" si="32"/>
      </c>
      <c r="G317" s="68">
        <f t="shared" si="33"/>
      </c>
      <c r="H317" s="71">
        <f t="shared" si="34"/>
      </c>
    </row>
    <row r="318" spans="2:8" ht="12.75">
      <c r="B318" s="35">
        <f t="shared" si="28"/>
      </c>
      <c r="C318" s="48">
        <f t="shared" si="29"/>
      </c>
      <c r="D318" s="52">
        <f t="shared" si="30"/>
      </c>
      <c r="E318" s="52">
        <f t="shared" si="31"/>
      </c>
      <c r="F318" s="52">
        <f t="shared" si="32"/>
      </c>
      <c r="G318" s="68">
        <f t="shared" si="33"/>
      </c>
      <c r="H318" s="71">
        <f t="shared" si="34"/>
      </c>
    </row>
    <row r="319" spans="2:8" ht="12.75">
      <c r="B319" s="35">
        <f t="shared" si="28"/>
      </c>
      <c r="C319" s="48">
        <f t="shared" si="29"/>
      </c>
      <c r="D319" s="52">
        <f t="shared" si="30"/>
      </c>
      <c r="E319" s="52">
        <f t="shared" si="31"/>
      </c>
      <c r="F319" s="52">
        <f t="shared" si="32"/>
      </c>
      <c r="G319" s="68">
        <f t="shared" si="33"/>
      </c>
      <c r="H319" s="71">
        <f t="shared" si="34"/>
      </c>
    </row>
    <row r="320" spans="2:8" ht="12.75">
      <c r="B320" s="35">
        <f t="shared" si="28"/>
      </c>
      <c r="C320" s="48">
        <f t="shared" si="29"/>
      </c>
      <c r="D320" s="52">
        <f t="shared" si="30"/>
      </c>
      <c r="E320" s="52">
        <f t="shared" si="31"/>
      </c>
      <c r="F320" s="52">
        <f t="shared" si="32"/>
      </c>
      <c r="G320" s="68">
        <f t="shared" si="33"/>
      </c>
      <c r="H320" s="71">
        <f t="shared" si="34"/>
      </c>
    </row>
    <row r="321" spans="2:8" ht="12.75">
      <c r="B321" s="35">
        <f t="shared" si="28"/>
      </c>
      <c r="C321" s="48">
        <f t="shared" si="29"/>
      </c>
      <c r="D321" s="52">
        <f t="shared" si="30"/>
      </c>
      <c r="E321" s="52">
        <f t="shared" si="31"/>
      </c>
      <c r="F321" s="52">
        <f t="shared" si="32"/>
      </c>
      <c r="G321" s="68">
        <f t="shared" si="33"/>
      </c>
      <c r="H321" s="71">
        <f t="shared" si="34"/>
      </c>
    </row>
    <row r="322" spans="2:8" ht="12.75">
      <c r="B322" s="35">
        <f t="shared" si="28"/>
      </c>
      <c r="C322" s="48">
        <f t="shared" si="29"/>
      </c>
      <c r="D322" s="52">
        <f t="shared" si="30"/>
      </c>
      <c r="E322" s="52">
        <f t="shared" si="31"/>
      </c>
      <c r="F322" s="52">
        <f t="shared" si="32"/>
      </c>
      <c r="G322" s="68">
        <f t="shared" si="33"/>
      </c>
      <c r="H322" s="71">
        <f t="shared" si="34"/>
      </c>
    </row>
    <row r="323" spans="2:8" ht="12.75">
      <c r="B323" s="35">
        <f t="shared" si="28"/>
      </c>
      <c r="C323" s="48">
        <f t="shared" si="29"/>
      </c>
      <c r="D323" s="52">
        <f t="shared" si="30"/>
      </c>
      <c r="E323" s="52">
        <f t="shared" si="31"/>
      </c>
      <c r="F323" s="52">
        <f t="shared" si="32"/>
      </c>
      <c r="G323" s="68">
        <f t="shared" si="33"/>
      </c>
      <c r="H323" s="71">
        <f t="shared" si="34"/>
      </c>
    </row>
    <row r="324" spans="2:8" ht="12.75">
      <c r="B324" s="35">
        <f t="shared" si="28"/>
      </c>
      <c r="C324" s="48">
        <f t="shared" si="29"/>
      </c>
      <c r="D324" s="52">
        <f t="shared" si="30"/>
      </c>
      <c r="E324" s="52">
        <f t="shared" si="31"/>
      </c>
      <c r="F324" s="52">
        <f t="shared" si="32"/>
      </c>
      <c r="G324" s="68">
        <f t="shared" si="33"/>
      </c>
      <c r="H324" s="71">
        <f t="shared" si="34"/>
      </c>
    </row>
    <row r="325" spans="2:8" ht="12.75">
      <c r="B325" s="35">
        <f t="shared" si="28"/>
      </c>
      <c r="C325" s="48">
        <f t="shared" si="29"/>
      </c>
      <c r="D325" s="52">
        <f t="shared" si="30"/>
      </c>
      <c r="E325" s="52">
        <f t="shared" si="31"/>
      </c>
      <c r="F325" s="52">
        <f t="shared" si="32"/>
      </c>
      <c r="G325" s="68">
        <f t="shared" si="33"/>
      </c>
      <c r="H325" s="71">
        <f t="shared" si="34"/>
      </c>
    </row>
    <row r="326" spans="2:8" ht="12.75">
      <c r="B326" s="35">
        <f t="shared" si="28"/>
      </c>
      <c r="C326" s="48">
        <f t="shared" si="29"/>
      </c>
      <c r="D326" s="52">
        <f t="shared" si="30"/>
      </c>
      <c r="E326" s="52">
        <f t="shared" si="31"/>
      </c>
      <c r="F326" s="52">
        <f t="shared" si="32"/>
      </c>
      <c r="G326" s="68">
        <f t="shared" si="33"/>
      </c>
      <c r="H326" s="71">
        <f t="shared" si="34"/>
      </c>
    </row>
    <row r="327" spans="2:8" ht="12.75">
      <c r="B327" s="35">
        <f t="shared" si="28"/>
      </c>
      <c r="C327" s="48">
        <f t="shared" si="29"/>
      </c>
      <c r="D327" s="52">
        <f t="shared" si="30"/>
      </c>
      <c r="E327" s="52">
        <f t="shared" si="31"/>
      </c>
      <c r="F327" s="52">
        <f t="shared" si="32"/>
      </c>
      <c r="G327" s="68">
        <f t="shared" si="33"/>
      </c>
      <c r="H327" s="71">
        <f t="shared" si="34"/>
      </c>
    </row>
    <row r="328" spans="2:8" ht="12.75">
      <c r="B328" s="35">
        <f t="shared" si="28"/>
      </c>
      <c r="C328" s="48">
        <f t="shared" si="29"/>
      </c>
      <c r="D328" s="52">
        <f t="shared" si="30"/>
      </c>
      <c r="E328" s="52">
        <f t="shared" si="31"/>
      </c>
      <c r="F328" s="52">
        <f t="shared" si="32"/>
      </c>
      <c r="G328" s="68">
        <f t="shared" si="33"/>
      </c>
      <c r="H328" s="71">
        <f t="shared" si="34"/>
      </c>
    </row>
    <row r="329" spans="2:8" ht="12.75">
      <c r="B329" s="35">
        <f t="shared" si="28"/>
      </c>
      <c r="C329" s="48">
        <f t="shared" si="29"/>
      </c>
      <c r="D329" s="52">
        <f t="shared" si="30"/>
      </c>
      <c r="E329" s="52">
        <f t="shared" si="31"/>
      </c>
      <c r="F329" s="52">
        <f t="shared" si="32"/>
      </c>
      <c r="G329" s="68">
        <f t="shared" si="33"/>
      </c>
      <c r="H329" s="71">
        <f t="shared" si="34"/>
      </c>
    </row>
    <row r="330" spans="2:8" ht="12.75">
      <c r="B330" s="35">
        <f t="shared" si="28"/>
      </c>
      <c r="C330" s="48">
        <f t="shared" si="29"/>
      </c>
      <c r="D330" s="52">
        <f t="shared" si="30"/>
      </c>
      <c r="E330" s="52">
        <f t="shared" si="31"/>
      </c>
      <c r="F330" s="52">
        <f t="shared" si="32"/>
      </c>
      <c r="G330" s="68">
        <f t="shared" si="33"/>
      </c>
      <c r="H330" s="71">
        <f t="shared" si="34"/>
      </c>
    </row>
    <row r="331" spans="2:8" ht="12.75">
      <c r="B331" s="35">
        <f t="shared" si="28"/>
      </c>
      <c r="C331" s="48">
        <f t="shared" si="29"/>
      </c>
      <c r="D331" s="52">
        <f t="shared" si="30"/>
      </c>
      <c r="E331" s="52">
        <f t="shared" si="31"/>
      </c>
      <c r="F331" s="52">
        <f t="shared" si="32"/>
      </c>
      <c r="G331" s="68">
        <f t="shared" si="33"/>
      </c>
      <c r="H331" s="71">
        <f t="shared" si="34"/>
      </c>
    </row>
    <row r="332" spans="2:8" ht="12.75">
      <c r="B332" s="35">
        <f t="shared" si="28"/>
      </c>
      <c r="C332" s="48">
        <f t="shared" si="29"/>
      </c>
      <c r="D332" s="52">
        <f t="shared" si="30"/>
      </c>
      <c r="E332" s="52">
        <f t="shared" si="31"/>
      </c>
      <c r="F332" s="52">
        <f t="shared" si="32"/>
      </c>
      <c r="G332" s="68">
        <f t="shared" si="33"/>
      </c>
      <c r="H332" s="71">
        <f t="shared" si="34"/>
      </c>
    </row>
    <row r="333" spans="2:8" ht="12.75">
      <c r="B333" s="35">
        <f t="shared" si="28"/>
      </c>
      <c r="C333" s="48">
        <f t="shared" si="29"/>
      </c>
      <c r="D333" s="52">
        <f t="shared" si="30"/>
      </c>
      <c r="E333" s="52">
        <f t="shared" si="31"/>
      </c>
      <c r="F333" s="52">
        <f t="shared" si="32"/>
      </c>
      <c r="G333" s="68">
        <f t="shared" si="33"/>
      </c>
      <c r="H333" s="71">
        <f t="shared" si="34"/>
      </c>
    </row>
    <row r="334" spans="2:8" ht="12.75">
      <c r="B334" s="35">
        <f t="shared" si="28"/>
      </c>
      <c r="C334" s="48">
        <f t="shared" si="29"/>
      </c>
      <c r="D334" s="52">
        <f t="shared" si="30"/>
      </c>
      <c r="E334" s="52">
        <f t="shared" si="31"/>
      </c>
      <c r="F334" s="52">
        <f t="shared" si="32"/>
      </c>
      <c r="G334" s="68">
        <f t="shared" si="33"/>
      </c>
      <c r="H334" s="71">
        <f t="shared" si="34"/>
      </c>
    </row>
    <row r="335" spans="2:8" ht="12.75">
      <c r="B335" s="35">
        <f t="shared" si="28"/>
      </c>
      <c r="C335" s="48">
        <f t="shared" si="29"/>
      </c>
      <c r="D335" s="52">
        <f t="shared" si="30"/>
      </c>
      <c r="E335" s="52">
        <f t="shared" si="31"/>
      </c>
      <c r="F335" s="52">
        <f t="shared" si="32"/>
      </c>
      <c r="G335" s="68">
        <f t="shared" si="33"/>
      </c>
      <c r="H335" s="71">
        <f t="shared" si="34"/>
      </c>
    </row>
    <row r="336" spans="2:8" ht="12.75">
      <c r="B336" s="35">
        <f t="shared" si="28"/>
      </c>
      <c r="C336" s="48">
        <f t="shared" si="29"/>
      </c>
      <c r="D336" s="52">
        <f t="shared" si="30"/>
      </c>
      <c r="E336" s="52">
        <f t="shared" si="31"/>
      </c>
      <c r="F336" s="52">
        <f t="shared" si="32"/>
      </c>
      <c r="G336" s="68">
        <f t="shared" si="33"/>
      </c>
      <c r="H336" s="71">
        <f t="shared" si="34"/>
      </c>
    </row>
    <row r="337" spans="2:8" ht="12.75">
      <c r="B337" s="35">
        <f t="shared" si="28"/>
      </c>
      <c r="C337" s="48">
        <f t="shared" si="29"/>
      </c>
      <c r="D337" s="52">
        <f t="shared" si="30"/>
      </c>
      <c r="E337" s="52">
        <f t="shared" si="31"/>
      </c>
      <c r="F337" s="52">
        <f t="shared" si="32"/>
      </c>
      <c r="G337" s="68">
        <f t="shared" si="33"/>
      </c>
      <c r="H337" s="71">
        <f t="shared" si="34"/>
      </c>
    </row>
    <row r="338" spans="2:8" ht="12.75">
      <c r="B338" s="35">
        <f t="shared" si="28"/>
      </c>
      <c r="C338" s="48">
        <f t="shared" si="29"/>
      </c>
      <c r="D338" s="52">
        <f t="shared" si="30"/>
      </c>
      <c r="E338" s="52">
        <f t="shared" si="31"/>
      </c>
      <c r="F338" s="52">
        <f t="shared" si="32"/>
      </c>
      <c r="G338" s="68">
        <f t="shared" si="33"/>
      </c>
      <c r="H338" s="71">
        <f t="shared" si="34"/>
      </c>
    </row>
    <row r="339" spans="2:8" ht="12.75">
      <c r="B339" s="35">
        <f t="shared" si="28"/>
      </c>
      <c r="C339" s="48">
        <f t="shared" si="29"/>
      </c>
      <c r="D339" s="52">
        <f t="shared" si="30"/>
      </c>
      <c r="E339" s="52">
        <f t="shared" si="31"/>
      </c>
      <c r="F339" s="52">
        <f t="shared" si="32"/>
      </c>
      <c r="G339" s="68">
        <f t="shared" si="33"/>
      </c>
      <c r="H339" s="71">
        <f t="shared" si="34"/>
      </c>
    </row>
    <row r="340" spans="2:8" ht="12.75">
      <c r="B340" s="35">
        <f t="shared" si="28"/>
      </c>
      <c r="C340" s="48">
        <f t="shared" si="29"/>
      </c>
      <c r="D340" s="52">
        <f t="shared" si="30"/>
      </c>
      <c r="E340" s="52">
        <f t="shared" si="31"/>
      </c>
      <c r="F340" s="52">
        <f t="shared" si="32"/>
      </c>
      <c r="G340" s="68">
        <f t="shared" si="33"/>
      </c>
      <c r="H340" s="71">
        <f t="shared" si="34"/>
      </c>
    </row>
    <row r="341" spans="2:8" ht="12.75">
      <c r="B341" s="35">
        <f t="shared" si="28"/>
      </c>
      <c r="C341" s="48">
        <f t="shared" si="29"/>
      </c>
      <c r="D341" s="52">
        <f t="shared" si="30"/>
      </c>
      <c r="E341" s="52">
        <f t="shared" si="31"/>
      </c>
      <c r="F341" s="52">
        <f t="shared" si="32"/>
      </c>
      <c r="G341" s="68">
        <f t="shared" si="33"/>
      </c>
      <c r="H341" s="71">
        <f t="shared" si="34"/>
      </c>
    </row>
    <row r="342" spans="2:8" ht="12.75">
      <c r="B342" s="35">
        <f t="shared" si="28"/>
      </c>
      <c r="C342" s="48">
        <f t="shared" si="29"/>
      </c>
      <c r="D342" s="52">
        <f t="shared" si="30"/>
      </c>
      <c r="E342" s="52">
        <f t="shared" si="31"/>
      </c>
      <c r="F342" s="52">
        <f t="shared" si="32"/>
      </c>
      <c r="G342" s="68">
        <f t="shared" si="33"/>
      </c>
      <c r="H342" s="71">
        <f t="shared" si="34"/>
      </c>
    </row>
    <row r="343" spans="2:8" ht="12.75">
      <c r="B343" s="35">
        <f t="shared" si="28"/>
      </c>
      <c r="C343" s="48">
        <f t="shared" si="29"/>
      </c>
      <c r="D343" s="52">
        <f t="shared" si="30"/>
      </c>
      <c r="E343" s="52">
        <f t="shared" si="31"/>
      </c>
      <c r="F343" s="52">
        <f t="shared" si="32"/>
      </c>
      <c r="G343" s="68">
        <f t="shared" si="33"/>
      </c>
      <c r="H343" s="71">
        <f t="shared" si="34"/>
      </c>
    </row>
    <row r="344" spans="2:8" ht="12.75">
      <c r="B344" s="35">
        <f t="shared" si="28"/>
      </c>
      <c r="C344" s="48">
        <f t="shared" si="29"/>
      </c>
      <c r="D344" s="52">
        <f t="shared" si="30"/>
      </c>
      <c r="E344" s="52">
        <f t="shared" si="31"/>
      </c>
      <c r="F344" s="52">
        <f t="shared" si="32"/>
      </c>
      <c r="G344" s="68">
        <f t="shared" si="33"/>
      </c>
      <c r="H344" s="71">
        <f t="shared" si="34"/>
      </c>
    </row>
    <row r="345" spans="2:8" ht="12.75">
      <c r="B345" s="35">
        <f t="shared" si="28"/>
      </c>
      <c r="C345" s="48">
        <f t="shared" si="29"/>
      </c>
      <c r="D345" s="52">
        <f t="shared" si="30"/>
      </c>
      <c r="E345" s="52">
        <f t="shared" si="31"/>
      </c>
      <c r="F345" s="52">
        <f t="shared" si="32"/>
      </c>
      <c r="G345" s="68">
        <f t="shared" si="33"/>
      </c>
      <c r="H345" s="71">
        <f t="shared" si="34"/>
      </c>
    </row>
    <row r="346" spans="2:8" ht="12.75">
      <c r="B346" s="35">
        <f aca="true" t="shared" si="35" ref="B346:B409">pagam.Num</f>
      </c>
      <c r="C346" s="48">
        <f aca="true" t="shared" si="36" ref="C346:C409">Mostra.Data</f>
      </c>
      <c r="D346" s="52">
        <f aca="true" t="shared" si="37" ref="D346:D409">Bil.Iniz</f>
      </c>
      <c r="E346" s="52">
        <f aca="true" t="shared" si="38" ref="E346:E409">Interesse</f>
      </c>
      <c r="F346" s="52">
        <f aca="true" t="shared" si="39" ref="F346:F409">Capitale</f>
      </c>
      <c r="G346" s="68">
        <f aca="true" t="shared" si="40" ref="G346:G409">Bilancio.finale</f>
      </c>
      <c r="H346" s="71">
        <f aca="true" t="shared" si="41" ref="H346:H409">Interesse.Comp</f>
      </c>
    </row>
    <row r="347" spans="2:8" ht="12.75">
      <c r="B347" s="35">
        <f t="shared" si="35"/>
      </c>
      <c r="C347" s="48">
        <f t="shared" si="36"/>
      </c>
      <c r="D347" s="52">
        <f t="shared" si="37"/>
      </c>
      <c r="E347" s="52">
        <f t="shared" si="38"/>
      </c>
      <c r="F347" s="52">
        <f t="shared" si="39"/>
      </c>
      <c r="G347" s="68">
        <f t="shared" si="40"/>
      </c>
      <c r="H347" s="71">
        <f t="shared" si="41"/>
      </c>
    </row>
    <row r="348" spans="2:8" ht="12.75">
      <c r="B348" s="35">
        <f t="shared" si="35"/>
      </c>
      <c r="C348" s="48">
        <f t="shared" si="36"/>
      </c>
      <c r="D348" s="52">
        <f t="shared" si="37"/>
      </c>
      <c r="E348" s="52">
        <f t="shared" si="38"/>
      </c>
      <c r="F348" s="52">
        <f t="shared" si="39"/>
      </c>
      <c r="G348" s="68">
        <f t="shared" si="40"/>
      </c>
      <c r="H348" s="71">
        <f t="shared" si="41"/>
      </c>
    </row>
    <row r="349" spans="2:8" ht="12.75">
      <c r="B349" s="35">
        <f t="shared" si="35"/>
      </c>
      <c r="C349" s="48">
        <f t="shared" si="36"/>
      </c>
      <c r="D349" s="52">
        <f t="shared" si="37"/>
      </c>
      <c r="E349" s="52">
        <f t="shared" si="38"/>
      </c>
      <c r="F349" s="52">
        <f t="shared" si="39"/>
      </c>
      <c r="G349" s="68">
        <f t="shared" si="40"/>
      </c>
      <c r="H349" s="71">
        <f t="shared" si="41"/>
      </c>
    </row>
    <row r="350" spans="2:8" ht="12.75">
      <c r="B350" s="35">
        <f t="shared" si="35"/>
      </c>
      <c r="C350" s="48">
        <f t="shared" si="36"/>
      </c>
      <c r="D350" s="52">
        <f t="shared" si="37"/>
      </c>
      <c r="E350" s="52">
        <f t="shared" si="38"/>
      </c>
      <c r="F350" s="52">
        <f t="shared" si="39"/>
      </c>
      <c r="G350" s="68">
        <f t="shared" si="40"/>
      </c>
      <c r="H350" s="71">
        <f t="shared" si="41"/>
      </c>
    </row>
    <row r="351" spans="2:8" ht="12.75">
      <c r="B351" s="35">
        <f t="shared" si="35"/>
      </c>
      <c r="C351" s="48">
        <f t="shared" si="36"/>
      </c>
      <c r="D351" s="52">
        <f t="shared" si="37"/>
      </c>
      <c r="E351" s="52">
        <f t="shared" si="38"/>
      </c>
      <c r="F351" s="52">
        <f t="shared" si="39"/>
      </c>
      <c r="G351" s="68">
        <f t="shared" si="40"/>
      </c>
      <c r="H351" s="71">
        <f t="shared" si="41"/>
      </c>
    </row>
    <row r="352" spans="2:8" ht="12.75">
      <c r="B352" s="35">
        <f t="shared" si="35"/>
      </c>
      <c r="C352" s="48">
        <f t="shared" si="36"/>
      </c>
      <c r="D352" s="52">
        <f t="shared" si="37"/>
      </c>
      <c r="E352" s="52">
        <f t="shared" si="38"/>
      </c>
      <c r="F352" s="52">
        <f t="shared" si="39"/>
      </c>
      <c r="G352" s="68">
        <f t="shared" si="40"/>
      </c>
      <c r="H352" s="71">
        <f t="shared" si="41"/>
      </c>
    </row>
    <row r="353" spans="2:8" ht="12.75">
      <c r="B353" s="35">
        <f t="shared" si="35"/>
      </c>
      <c r="C353" s="48">
        <f t="shared" si="36"/>
      </c>
      <c r="D353" s="52">
        <f t="shared" si="37"/>
      </c>
      <c r="E353" s="52">
        <f t="shared" si="38"/>
      </c>
      <c r="F353" s="52">
        <f t="shared" si="39"/>
      </c>
      <c r="G353" s="68">
        <f t="shared" si="40"/>
      </c>
      <c r="H353" s="71">
        <f t="shared" si="41"/>
      </c>
    </row>
    <row r="354" spans="2:8" ht="12.75">
      <c r="B354" s="35">
        <f t="shared" si="35"/>
      </c>
      <c r="C354" s="48">
        <f t="shared" si="36"/>
      </c>
      <c r="D354" s="52">
        <f t="shared" si="37"/>
      </c>
      <c r="E354" s="52">
        <f t="shared" si="38"/>
      </c>
      <c r="F354" s="52">
        <f t="shared" si="39"/>
      </c>
      <c r="G354" s="68">
        <f t="shared" si="40"/>
      </c>
      <c r="H354" s="71">
        <f t="shared" si="41"/>
      </c>
    </row>
    <row r="355" spans="2:8" ht="12.75">
      <c r="B355" s="35">
        <f t="shared" si="35"/>
      </c>
      <c r="C355" s="48">
        <f t="shared" si="36"/>
      </c>
      <c r="D355" s="52">
        <f t="shared" si="37"/>
      </c>
      <c r="E355" s="52">
        <f t="shared" si="38"/>
      </c>
      <c r="F355" s="52">
        <f t="shared" si="39"/>
      </c>
      <c r="G355" s="68">
        <f t="shared" si="40"/>
      </c>
      <c r="H355" s="71">
        <f t="shared" si="41"/>
      </c>
    </row>
    <row r="356" spans="2:8" ht="12.75">
      <c r="B356" s="35">
        <f t="shared" si="35"/>
      </c>
      <c r="C356" s="48">
        <f t="shared" si="36"/>
      </c>
      <c r="D356" s="52">
        <f t="shared" si="37"/>
      </c>
      <c r="E356" s="52">
        <f t="shared" si="38"/>
      </c>
      <c r="F356" s="52">
        <f t="shared" si="39"/>
      </c>
      <c r="G356" s="68">
        <f t="shared" si="40"/>
      </c>
      <c r="H356" s="71">
        <f t="shared" si="41"/>
      </c>
    </row>
    <row r="357" spans="2:8" ht="12.75">
      <c r="B357" s="35">
        <f t="shared" si="35"/>
      </c>
      <c r="C357" s="48">
        <f t="shared" si="36"/>
      </c>
      <c r="D357" s="52">
        <f t="shared" si="37"/>
      </c>
      <c r="E357" s="52">
        <f t="shared" si="38"/>
      </c>
      <c r="F357" s="52">
        <f t="shared" si="39"/>
      </c>
      <c r="G357" s="68">
        <f t="shared" si="40"/>
      </c>
      <c r="H357" s="71">
        <f t="shared" si="41"/>
      </c>
    </row>
    <row r="358" spans="2:8" ht="12.75">
      <c r="B358" s="35">
        <f t="shared" si="35"/>
      </c>
      <c r="C358" s="48">
        <f t="shared" si="36"/>
      </c>
      <c r="D358" s="52">
        <f t="shared" si="37"/>
      </c>
      <c r="E358" s="52">
        <f t="shared" si="38"/>
      </c>
      <c r="F358" s="52">
        <f t="shared" si="39"/>
      </c>
      <c r="G358" s="68">
        <f t="shared" si="40"/>
      </c>
      <c r="H358" s="71">
        <f t="shared" si="41"/>
      </c>
    </row>
    <row r="359" spans="2:8" ht="12.75">
      <c r="B359" s="35">
        <f t="shared" si="35"/>
      </c>
      <c r="C359" s="48">
        <f t="shared" si="36"/>
      </c>
      <c r="D359" s="52">
        <f t="shared" si="37"/>
      </c>
      <c r="E359" s="52">
        <f t="shared" si="38"/>
      </c>
      <c r="F359" s="52">
        <f t="shared" si="39"/>
      </c>
      <c r="G359" s="68">
        <f t="shared" si="40"/>
      </c>
      <c r="H359" s="71">
        <f t="shared" si="41"/>
      </c>
    </row>
    <row r="360" spans="2:8" ht="12.75">
      <c r="B360" s="35">
        <f t="shared" si="35"/>
      </c>
      <c r="C360" s="48">
        <f t="shared" si="36"/>
      </c>
      <c r="D360" s="52">
        <f t="shared" si="37"/>
      </c>
      <c r="E360" s="52">
        <f t="shared" si="38"/>
      </c>
      <c r="F360" s="52">
        <f t="shared" si="39"/>
      </c>
      <c r="G360" s="68">
        <f t="shared" si="40"/>
      </c>
      <c r="H360" s="71">
        <f t="shared" si="41"/>
      </c>
    </row>
    <row r="361" spans="2:8" ht="12.75">
      <c r="B361" s="35">
        <f t="shared" si="35"/>
      </c>
      <c r="C361" s="48">
        <f t="shared" si="36"/>
      </c>
      <c r="D361" s="52">
        <f t="shared" si="37"/>
      </c>
      <c r="E361" s="52">
        <f t="shared" si="38"/>
      </c>
      <c r="F361" s="52">
        <f t="shared" si="39"/>
      </c>
      <c r="G361" s="68">
        <f t="shared" si="40"/>
      </c>
      <c r="H361" s="71">
        <f t="shared" si="41"/>
      </c>
    </row>
    <row r="362" spans="2:8" ht="12.75">
      <c r="B362" s="35">
        <f t="shared" si="35"/>
      </c>
      <c r="C362" s="48">
        <f t="shared" si="36"/>
      </c>
      <c r="D362" s="52">
        <f t="shared" si="37"/>
      </c>
      <c r="E362" s="52">
        <f t="shared" si="38"/>
      </c>
      <c r="F362" s="52">
        <f t="shared" si="39"/>
      </c>
      <c r="G362" s="68">
        <f t="shared" si="40"/>
      </c>
      <c r="H362" s="71">
        <f t="shared" si="41"/>
      </c>
    </row>
    <row r="363" spans="2:8" ht="12.75">
      <c r="B363" s="35">
        <f t="shared" si="35"/>
      </c>
      <c r="C363" s="48">
        <f t="shared" si="36"/>
      </c>
      <c r="D363" s="52">
        <f t="shared" si="37"/>
      </c>
      <c r="E363" s="52">
        <f t="shared" si="38"/>
      </c>
      <c r="F363" s="52">
        <f t="shared" si="39"/>
      </c>
      <c r="G363" s="68">
        <f t="shared" si="40"/>
      </c>
      <c r="H363" s="71">
        <f t="shared" si="41"/>
      </c>
    </row>
    <row r="364" spans="2:8" ht="12.75">
      <c r="B364" s="35">
        <f t="shared" si="35"/>
      </c>
      <c r="C364" s="48">
        <f t="shared" si="36"/>
      </c>
      <c r="D364" s="52">
        <f t="shared" si="37"/>
      </c>
      <c r="E364" s="52">
        <f t="shared" si="38"/>
      </c>
      <c r="F364" s="52">
        <f t="shared" si="39"/>
      </c>
      <c r="G364" s="68">
        <f t="shared" si="40"/>
      </c>
      <c r="H364" s="71">
        <f t="shared" si="41"/>
      </c>
    </row>
    <row r="365" spans="2:8" ht="12.75">
      <c r="B365" s="35">
        <f t="shared" si="35"/>
      </c>
      <c r="C365" s="48">
        <f t="shared" si="36"/>
      </c>
      <c r="D365" s="52">
        <f t="shared" si="37"/>
      </c>
      <c r="E365" s="52">
        <f t="shared" si="38"/>
      </c>
      <c r="F365" s="52">
        <f t="shared" si="39"/>
      </c>
      <c r="G365" s="68">
        <f t="shared" si="40"/>
      </c>
      <c r="H365" s="71">
        <f t="shared" si="41"/>
      </c>
    </row>
    <row r="366" spans="2:8" ht="12.75">
      <c r="B366" s="35">
        <f t="shared" si="35"/>
      </c>
      <c r="C366" s="48">
        <f t="shared" si="36"/>
      </c>
      <c r="D366" s="52">
        <f t="shared" si="37"/>
      </c>
      <c r="E366" s="52">
        <f t="shared" si="38"/>
      </c>
      <c r="F366" s="52">
        <f t="shared" si="39"/>
      </c>
      <c r="G366" s="68">
        <f t="shared" si="40"/>
      </c>
      <c r="H366" s="71">
        <f t="shared" si="41"/>
      </c>
    </row>
    <row r="367" spans="2:8" ht="12.75">
      <c r="B367" s="35">
        <f t="shared" si="35"/>
      </c>
      <c r="C367" s="48">
        <f t="shared" si="36"/>
      </c>
      <c r="D367" s="52">
        <f t="shared" si="37"/>
      </c>
      <c r="E367" s="52">
        <f t="shared" si="38"/>
      </c>
      <c r="F367" s="52">
        <f t="shared" si="39"/>
      </c>
      <c r="G367" s="68">
        <f t="shared" si="40"/>
      </c>
      <c r="H367" s="71">
        <f t="shared" si="41"/>
      </c>
    </row>
    <row r="368" spans="2:8" ht="12.75">
      <c r="B368" s="35">
        <f t="shared" si="35"/>
      </c>
      <c r="C368" s="48">
        <f t="shared" si="36"/>
      </c>
      <c r="D368" s="52">
        <f t="shared" si="37"/>
      </c>
      <c r="E368" s="52">
        <f t="shared" si="38"/>
      </c>
      <c r="F368" s="52">
        <f t="shared" si="39"/>
      </c>
      <c r="G368" s="68">
        <f t="shared" si="40"/>
      </c>
      <c r="H368" s="71">
        <f t="shared" si="41"/>
      </c>
    </row>
    <row r="369" spans="2:8" ht="12.75">
      <c r="B369" s="35">
        <f t="shared" si="35"/>
      </c>
      <c r="C369" s="48">
        <f t="shared" si="36"/>
      </c>
      <c r="D369" s="52">
        <f t="shared" si="37"/>
      </c>
      <c r="E369" s="52">
        <f t="shared" si="38"/>
      </c>
      <c r="F369" s="52">
        <f t="shared" si="39"/>
      </c>
      <c r="G369" s="68">
        <f t="shared" si="40"/>
      </c>
      <c r="H369" s="71">
        <f t="shared" si="41"/>
      </c>
    </row>
    <row r="370" spans="2:8" ht="12.75">
      <c r="B370" s="35">
        <f t="shared" si="35"/>
      </c>
      <c r="C370" s="48">
        <f t="shared" si="36"/>
      </c>
      <c r="D370" s="52">
        <f t="shared" si="37"/>
      </c>
      <c r="E370" s="52">
        <f t="shared" si="38"/>
      </c>
      <c r="F370" s="52">
        <f t="shared" si="39"/>
      </c>
      <c r="G370" s="68">
        <f t="shared" si="40"/>
      </c>
      <c r="H370" s="71">
        <f t="shared" si="41"/>
      </c>
    </row>
    <row r="371" spans="2:8" ht="12.75">
      <c r="B371" s="35">
        <f t="shared" si="35"/>
      </c>
      <c r="C371" s="48">
        <f t="shared" si="36"/>
      </c>
      <c r="D371" s="52">
        <f t="shared" si="37"/>
      </c>
      <c r="E371" s="52">
        <f t="shared" si="38"/>
      </c>
      <c r="F371" s="52">
        <f t="shared" si="39"/>
      </c>
      <c r="G371" s="68">
        <f t="shared" si="40"/>
      </c>
      <c r="H371" s="71">
        <f t="shared" si="41"/>
      </c>
    </row>
    <row r="372" spans="2:8" ht="12.75">
      <c r="B372" s="35">
        <f t="shared" si="35"/>
      </c>
      <c r="C372" s="48">
        <f t="shared" si="36"/>
      </c>
      <c r="D372" s="52">
        <f t="shared" si="37"/>
      </c>
      <c r="E372" s="52">
        <f t="shared" si="38"/>
      </c>
      <c r="F372" s="52">
        <f t="shared" si="39"/>
      </c>
      <c r="G372" s="68">
        <f t="shared" si="40"/>
      </c>
      <c r="H372" s="71">
        <f t="shared" si="41"/>
      </c>
    </row>
    <row r="373" spans="2:8" ht="12.75">
      <c r="B373" s="35">
        <f t="shared" si="35"/>
      </c>
      <c r="C373" s="48">
        <f t="shared" si="36"/>
      </c>
      <c r="D373" s="52">
        <f t="shared" si="37"/>
      </c>
      <c r="E373" s="52">
        <f t="shared" si="38"/>
      </c>
      <c r="F373" s="52">
        <f t="shared" si="39"/>
      </c>
      <c r="G373" s="68">
        <f t="shared" si="40"/>
      </c>
      <c r="H373" s="71">
        <f t="shared" si="41"/>
      </c>
    </row>
    <row r="374" spans="2:8" ht="12.75">
      <c r="B374" s="35">
        <f t="shared" si="35"/>
      </c>
      <c r="C374" s="48">
        <f t="shared" si="36"/>
      </c>
      <c r="D374" s="52">
        <f t="shared" si="37"/>
      </c>
      <c r="E374" s="52">
        <f t="shared" si="38"/>
      </c>
      <c r="F374" s="52">
        <f t="shared" si="39"/>
      </c>
      <c r="G374" s="68">
        <f t="shared" si="40"/>
      </c>
      <c r="H374" s="71">
        <f t="shared" si="41"/>
      </c>
    </row>
    <row r="375" spans="2:8" ht="12.75">
      <c r="B375" s="35">
        <f t="shared" si="35"/>
      </c>
      <c r="C375" s="48">
        <f t="shared" si="36"/>
      </c>
      <c r="D375" s="52">
        <f t="shared" si="37"/>
      </c>
      <c r="E375" s="52">
        <f t="shared" si="38"/>
      </c>
      <c r="F375" s="52">
        <f t="shared" si="39"/>
      </c>
      <c r="G375" s="68">
        <f t="shared" si="40"/>
      </c>
      <c r="H375" s="71">
        <f t="shared" si="41"/>
      </c>
    </row>
    <row r="376" spans="2:8" ht="12.75">
      <c r="B376" s="35">
        <f t="shared" si="35"/>
      </c>
      <c r="C376" s="48">
        <f t="shared" si="36"/>
      </c>
      <c r="D376" s="52">
        <f t="shared" si="37"/>
      </c>
      <c r="E376" s="52">
        <f t="shared" si="38"/>
      </c>
      <c r="F376" s="52">
        <f t="shared" si="39"/>
      </c>
      <c r="G376" s="68">
        <f t="shared" si="40"/>
      </c>
      <c r="H376" s="71">
        <f t="shared" si="41"/>
      </c>
    </row>
    <row r="377" spans="2:8" ht="12.75">
      <c r="B377" s="35">
        <f t="shared" si="35"/>
      </c>
      <c r="C377" s="48">
        <f t="shared" si="36"/>
      </c>
      <c r="D377" s="52">
        <f t="shared" si="37"/>
      </c>
      <c r="E377" s="52">
        <f t="shared" si="38"/>
      </c>
      <c r="F377" s="52">
        <f t="shared" si="39"/>
      </c>
      <c r="G377" s="68">
        <f t="shared" si="40"/>
      </c>
      <c r="H377" s="71">
        <f t="shared" si="41"/>
      </c>
    </row>
    <row r="378" spans="2:8" ht="12.75">
      <c r="B378" s="35">
        <f t="shared" si="35"/>
      </c>
      <c r="C378" s="48">
        <f t="shared" si="36"/>
      </c>
      <c r="D378" s="52">
        <f t="shared" si="37"/>
      </c>
      <c r="E378" s="52">
        <f t="shared" si="38"/>
      </c>
      <c r="F378" s="52">
        <f t="shared" si="39"/>
      </c>
      <c r="G378" s="68">
        <f t="shared" si="40"/>
      </c>
      <c r="H378" s="71">
        <f t="shared" si="41"/>
      </c>
    </row>
    <row r="379" spans="2:8" ht="12.75">
      <c r="B379" s="35">
        <f t="shared" si="35"/>
      </c>
      <c r="C379" s="48">
        <f t="shared" si="36"/>
      </c>
      <c r="D379" s="52">
        <f t="shared" si="37"/>
      </c>
      <c r="E379" s="52">
        <f t="shared" si="38"/>
      </c>
      <c r="F379" s="52">
        <f t="shared" si="39"/>
      </c>
      <c r="G379" s="68">
        <f t="shared" si="40"/>
      </c>
      <c r="H379" s="71">
        <f t="shared" si="41"/>
      </c>
    </row>
    <row r="380" spans="2:8" ht="12.75">
      <c r="B380" s="35">
        <f t="shared" si="35"/>
      </c>
      <c r="C380" s="48">
        <f t="shared" si="36"/>
      </c>
      <c r="D380" s="52">
        <f t="shared" si="37"/>
      </c>
      <c r="E380" s="52">
        <f t="shared" si="38"/>
      </c>
      <c r="F380" s="52">
        <f t="shared" si="39"/>
      </c>
      <c r="G380" s="68">
        <f t="shared" si="40"/>
      </c>
      <c r="H380" s="71">
        <f t="shared" si="41"/>
      </c>
    </row>
    <row r="381" spans="2:8" ht="12.75">
      <c r="B381" s="35">
        <f t="shared" si="35"/>
      </c>
      <c r="C381" s="48">
        <f t="shared" si="36"/>
      </c>
      <c r="D381" s="52">
        <f t="shared" si="37"/>
      </c>
      <c r="E381" s="52">
        <f t="shared" si="38"/>
      </c>
      <c r="F381" s="52">
        <f t="shared" si="39"/>
      </c>
      <c r="G381" s="68">
        <f t="shared" si="40"/>
      </c>
      <c r="H381" s="71">
        <f t="shared" si="41"/>
      </c>
    </row>
    <row r="382" spans="2:8" ht="12.75">
      <c r="B382" s="35">
        <f t="shared" si="35"/>
      </c>
      <c r="C382" s="48">
        <f t="shared" si="36"/>
      </c>
      <c r="D382" s="52">
        <f t="shared" si="37"/>
      </c>
      <c r="E382" s="52">
        <f t="shared" si="38"/>
      </c>
      <c r="F382" s="52">
        <f t="shared" si="39"/>
      </c>
      <c r="G382" s="68">
        <f t="shared" si="40"/>
      </c>
      <c r="H382" s="71">
        <f t="shared" si="41"/>
      </c>
    </row>
    <row r="383" spans="2:8" ht="12.75">
      <c r="B383" s="35">
        <f t="shared" si="35"/>
      </c>
      <c r="C383" s="48">
        <f t="shared" si="36"/>
      </c>
      <c r="D383" s="52">
        <f t="shared" si="37"/>
      </c>
      <c r="E383" s="52">
        <f t="shared" si="38"/>
      </c>
      <c r="F383" s="52">
        <f t="shared" si="39"/>
      </c>
      <c r="G383" s="68">
        <f t="shared" si="40"/>
      </c>
      <c r="H383" s="71">
        <f t="shared" si="41"/>
      </c>
    </row>
    <row r="384" spans="2:8" ht="12.75">
      <c r="B384" s="35">
        <f t="shared" si="35"/>
      </c>
      <c r="C384" s="48">
        <f t="shared" si="36"/>
      </c>
      <c r="D384" s="52">
        <f t="shared" si="37"/>
      </c>
      <c r="E384" s="52">
        <f t="shared" si="38"/>
      </c>
      <c r="F384" s="52">
        <f t="shared" si="39"/>
      </c>
      <c r="G384" s="68">
        <f t="shared" si="40"/>
      </c>
      <c r="H384" s="71">
        <f t="shared" si="41"/>
      </c>
    </row>
    <row r="385" spans="2:8" ht="12.75">
      <c r="B385" s="35">
        <f t="shared" si="35"/>
      </c>
      <c r="C385" s="48">
        <f t="shared" si="36"/>
      </c>
      <c r="D385" s="52">
        <f t="shared" si="37"/>
      </c>
      <c r="E385" s="52">
        <f t="shared" si="38"/>
      </c>
      <c r="F385" s="52">
        <f t="shared" si="39"/>
      </c>
      <c r="G385" s="68">
        <f t="shared" si="40"/>
      </c>
      <c r="H385" s="71">
        <f t="shared" si="41"/>
      </c>
    </row>
    <row r="386" spans="2:8" ht="12.75">
      <c r="B386" s="35">
        <f t="shared" si="35"/>
      </c>
      <c r="C386" s="48">
        <f t="shared" si="36"/>
      </c>
      <c r="D386" s="52">
        <f t="shared" si="37"/>
      </c>
      <c r="E386" s="52">
        <f t="shared" si="38"/>
      </c>
      <c r="F386" s="52">
        <f t="shared" si="39"/>
      </c>
      <c r="G386" s="68">
        <f t="shared" si="40"/>
      </c>
      <c r="H386" s="71">
        <f t="shared" si="41"/>
      </c>
    </row>
    <row r="387" spans="2:8" ht="12.75">
      <c r="B387" s="35">
        <f t="shared" si="35"/>
      </c>
      <c r="C387" s="48">
        <f t="shared" si="36"/>
      </c>
      <c r="D387" s="52">
        <f t="shared" si="37"/>
      </c>
      <c r="E387" s="52">
        <f t="shared" si="38"/>
      </c>
      <c r="F387" s="52">
        <f t="shared" si="39"/>
      </c>
      <c r="G387" s="68">
        <f t="shared" si="40"/>
      </c>
      <c r="H387" s="71">
        <f t="shared" si="41"/>
      </c>
    </row>
    <row r="388" spans="2:8" ht="12.75">
      <c r="B388" s="35">
        <f t="shared" si="35"/>
      </c>
      <c r="C388" s="48">
        <f t="shared" si="36"/>
      </c>
      <c r="D388" s="52">
        <f t="shared" si="37"/>
      </c>
      <c r="E388" s="52">
        <f t="shared" si="38"/>
      </c>
      <c r="F388" s="52">
        <f t="shared" si="39"/>
      </c>
      <c r="G388" s="68">
        <f t="shared" si="40"/>
      </c>
      <c r="H388" s="71">
        <f t="shared" si="41"/>
      </c>
    </row>
    <row r="389" spans="2:8" ht="12.75">
      <c r="B389" s="35">
        <f t="shared" si="35"/>
      </c>
      <c r="C389" s="48">
        <f t="shared" si="36"/>
      </c>
      <c r="D389" s="52">
        <f t="shared" si="37"/>
      </c>
      <c r="E389" s="52">
        <f t="shared" si="38"/>
      </c>
      <c r="F389" s="52">
        <f t="shared" si="39"/>
      </c>
      <c r="G389" s="68">
        <f t="shared" si="40"/>
      </c>
      <c r="H389" s="71">
        <f t="shared" si="41"/>
      </c>
    </row>
    <row r="390" spans="2:8" ht="12.75">
      <c r="B390" s="35">
        <f t="shared" si="35"/>
      </c>
      <c r="C390" s="48">
        <f t="shared" si="36"/>
      </c>
      <c r="D390" s="52">
        <f t="shared" si="37"/>
      </c>
      <c r="E390" s="52">
        <f t="shared" si="38"/>
      </c>
      <c r="F390" s="52">
        <f t="shared" si="39"/>
      </c>
      <c r="G390" s="68">
        <f t="shared" si="40"/>
      </c>
      <c r="H390" s="71">
        <f t="shared" si="41"/>
      </c>
    </row>
    <row r="391" spans="2:8" ht="12.75">
      <c r="B391" s="35">
        <f t="shared" si="35"/>
      </c>
      <c r="C391" s="48">
        <f t="shared" si="36"/>
      </c>
      <c r="D391" s="52">
        <f t="shared" si="37"/>
      </c>
      <c r="E391" s="52">
        <f t="shared" si="38"/>
      </c>
      <c r="F391" s="52">
        <f t="shared" si="39"/>
      </c>
      <c r="G391" s="68">
        <f t="shared" si="40"/>
      </c>
      <c r="H391" s="71">
        <f t="shared" si="41"/>
      </c>
    </row>
    <row r="392" spans="2:8" ht="12.75">
      <c r="B392" s="35">
        <f t="shared" si="35"/>
      </c>
      <c r="C392" s="48">
        <f t="shared" si="36"/>
      </c>
      <c r="D392" s="52">
        <f t="shared" si="37"/>
      </c>
      <c r="E392" s="52">
        <f t="shared" si="38"/>
      </c>
      <c r="F392" s="52">
        <f t="shared" si="39"/>
      </c>
      <c r="G392" s="68">
        <f t="shared" si="40"/>
      </c>
      <c r="H392" s="71">
        <f t="shared" si="41"/>
      </c>
    </row>
    <row r="393" spans="2:8" ht="12.75">
      <c r="B393" s="35">
        <f t="shared" si="35"/>
      </c>
      <c r="C393" s="48">
        <f t="shared" si="36"/>
      </c>
      <c r="D393" s="52">
        <f t="shared" si="37"/>
      </c>
      <c r="E393" s="52">
        <f t="shared" si="38"/>
      </c>
      <c r="F393" s="52">
        <f t="shared" si="39"/>
      </c>
      <c r="G393" s="68">
        <f t="shared" si="40"/>
      </c>
      <c r="H393" s="71">
        <f t="shared" si="41"/>
      </c>
    </row>
    <row r="394" spans="2:8" ht="12.75">
      <c r="B394" s="35">
        <f t="shared" si="35"/>
      </c>
      <c r="C394" s="48">
        <f t="shared" si="36"/>
      </c>
      <c r="D394" s="52">
        <f t="shared" si="37"/>
      </c>
      <c r="E394" s="52">
        <f t="shared" si="38"/>
      </c>
      <c r="F394" s="52">
        <f t="shared" si="39"/>
      </c>
      <c r="G394" s="68">
        <f t="shared" si="40"/>
      </c>
      <c r="H394" s="71">
        <f t="shared" si="41"/>
      </c>
    </row>
    <row r="395" spans="2:8" ht="12.75">
      <c r="B395" s="35">
        <f t="shared" si="35"/>
      </c>
      <c r="C395" s="48">
        <f t="shared" si="36"/>
      </c>
      <c r="D395" s="52">
        <f t="shared" si="37"/>
      </c>
      <c r="E395" s="52">
        <f t="shared" si="38"/>
      </c>
      <c r="F395" s="52">
        <f t="shared" si="39"/>
      </c>
      <c r="G395" s="68">
        <f t="shared" si="40"/>
      </c>
      <c r="H395" s="71">
        <f t="shared" si="41"/>
      </c>
    </row>
    <row r="396" spans="2:8" ht="12.75">
      <c r="B396" s="35">
        <f t="shared" si="35"/>
      </c>
      <c r="C396" s="48">
        <f t="shared" si="36"/>
      </c>
      <c r="D396" s="52">
        <f t="shared" si="37"/>
      </c>
      <c r="E396" s="52">
        <f t="shared" si="38"/>
      </c>
      <c r="F396" s="52">
        <f t="shared" si="39"/>
      </c>
      <c r="G396" s="68">
        <f t="shared" si="40"/>
      </c>
      <c r="H396" s="71">
        <f t="shared" si="41"/>
      </c>
    </row>
    <row r="397" spans="2:8" ht="12.75">
      <c r="B397" s="35">
        <f t="shared" si="35"/>
      </c>
      <c r="C397" s="48">
        <f t="shared" si="36"/>
      </c>
      <c r="D397" s="52">
        <f t="shared" si="37"/>
      </c>
      <c r="E397" s="52">
        <f t="shared" si="38"/>
      </c>
      <c r="F397" s="52">
        <f t="shared" si="39"/>
      </c>
      <c r="G397" s="68">
        <f t="shared" si="40"/>
      </c>
      <c r="H397" s="71">
        <f t="shared" si="41"/>
      </c>
    </row>
    <row r="398" spans="2:8" ht="12.75">
      <c r="B398" s="35">
        <f t="shared" si="35"/>
      </c>
      <c r="C398" s="48">
        <f t="shared" si="36"/>
      </c>
      <c r="D398" s="52">
        <f t="shared" si="37"/>
      </c>
      <c r="E398" s="52">
        <f t="shared" si="38"/>
      </c>
      <c r="F398" s="52">
        <f t="shared" si="39"/>
      </c>
      <c r="G398" s="68">
        <f t="shared" si="40"/>
      </c>
      <c r="H398" s="71">
        <f t="shared" si="41"/>
      </c>
    </row>
    <row r="399" spans="2:8" ht="12.75">
      <c r="B399" s="35">
        <f t="shared" si="35"/>
      </c>
      <c r="C399" s="48">
        <f t="shared" si="36"/>
      </c>
      <c r="D399" s="52">
        <f t="shared" si="37"/>
      </c>
      <c r="E399" s="52">
        <f t="shared" si="38"/>
      </c>
      <c r="F399" s="52">
        <f t="shared" si="39"/>
      </c>
      <c r="G399" s="68">
        <f t="shared" si="40"/>
      </c>
      <c r="H399" s="71">
        <f t="shared" si="41"/>
      </c>
    </row>
    <row r="400" spans="2:8" ht="12.75">
      <c r="B400" s="35">
        <f t="shared" si="35"/>
      </c>
      <c r="C400" s="48">
        <f t="shared" si="36"/>
      </c>
      <c r="D400" s="52">
        <f t="shared" si="37"/>
      </c>
      <c r="E400" s="52">
        <f t="shared" si="38"/>
      </c>
      <c r="F400" s="52">
        <f t="shared" si="39"/>
      </c>
      <c r="G400" s="68">
        <f t="shared" si="40"/>
      </c>
      <c r="H400" s="71">
        <f t="shared" si="41"/>
      </c>
    </row>
    <row r="401" spans="2:8" ht="12.75">
      <c r="B401" s="35">
        <f t="shared" si="35"/>
      </c>
      <c r="C401" s="48">
        <f t="shared" si="36"/>
      </c>
      <c r="D401" s="52">
        <f t="shared" si="37"/>
      </c>
      <c r="E401" s="52">
        <f t="shared" si="38"/>
      </c>
      <c r="F401" s="52">
        <f t="shared" si="39"/>
      </c>
      <c r="G401" s="68">
        <f t="shared" si="40"/>
      </c>
      <c r="H401" s="71">
        <f t="shared" si="41"/>
      </c>
    </row>
    <row r="402" spans="2:8" ht="12.75">
      <c r="B402" s="35">
        <f t="shared" si="35"/>
      </c>
      <c r="C402" s="48">
        <f t="shared" si="36"/>
      </c>
      <c r="D402" s="52">
        <f t="shared" si="37"/>
      </c>
      <c r="E402" s="52">
        <f t="shared" si="38"/>
      </c>
      <c r="F402" s="52">
        <f t="shared" si="39"/>
      </c>
      <c r="G402" s="68">
        <f t="shared" si="40"/>
      </c>
      <c r="H402" s="71">
        <f t="shared" si="41"/>
      </c>
    </row>
    <row r="403" spans="2:8" ht="12.75">
      <c r="B403" s="35">
        <f t="shared" si="35"/>
      </c>
      <c r="C403" s="48">
        <f t="shared" si="36"/>
      </c>
      <c r="D403" s="52">
        <f t="shared" si="37"/>
      </c>
      <c r="E403" s="52">
        <f t="shared" si="38"/>
      </c>
      <c r="F403" s="52">
        <f t="shared" si="39"/>
      </c>
      <c r="G403" s="68">
        <f t="shared" si="40"/>
      </c>
      <c r="H403" s="71">
        <f t="shared" si="41"/>
      </c>
    </row>
    <row r="404" spans="2:8" ht="12.75">
      <c r="B404" s="35">
        <f t="shared" si="35"/>
      </c>
      <c r="C404" s="48">
        <f t="shared" si="36"/>
      </c>
      <c r="D404" s="52">
        <f t="shared" si="37"/>
      </c>
      <c r="E404" s="52">
        <f t="shared" si="38"/>
      </c>
      <c r="F404" s="52">
        <f t="shared" si="39"/>
      </c>
      <c r="G404" s="68">
        <f t="shared" si="40"/>
      </c>
      <c r="H404" s="71">
        <f t="shared" si="41"/>
      </c>
    </row>
    <row r="405" spans="2:8" ht="12.75">
      <c r="B405" s="35">
        <f t="shared" si="35"/>
      </c>
      <c r="C405" s="48">
        <f t="shared" si="36"/>
      </c>
      <c r="D405" s="52">
        <f t="shared" si="37"/>
      </c>
      <c r="E405" s="52">
        <f t="shared" si="38"/>
      </c>
      <c r="F405" s="52">
        <f t="shared" si="39"/>
      </c>
      <c r="G405" s="68">
        <f t="shared" si="40"/>
      </c>
      <c r="H405" s="71">
        <f t="shared" si="41"/>
      </c>
    </row>
    <row r="406" spans="2:8" ht="12.75">
      <c r="B406" s="35">
        <f t="shared" si="35"/>
      </c>
      <c r="C406" s="48">
        <f t="shared" si="36"/>
      </c>
      <c r="D406" s="52">
        <f t="shared" si="37"/>
      </c>
      <c r="E406" s="52">
        <f t="shared" si="38"/>
      </c>
      <c r="F406" s="52">
        <f t="shared" si="39"/>
      </c>
      <c r="G406" s="68">
        <f t="shared" si="40"/>
      </c>
      <c r="H406" s="71">
        <f t="shared" si="41"/>
      </c>
    </row>
    <row r="407" spans="2:8" ht="12.75">
      <c r="B407" s="35">
        <f t="shared" si="35"/>
      </c>
      <c r="C407" s="48">
        <f t="shared" si="36"/>
      </c>
      <c r="D407" s="52">
        <f t="shared" si="37"/>
      </c>
      <c r="E407" s="52">
        <f t="shared" si="38"/>
      </c>
      <c r="F407" s="52">
        <f t="shared" si="39"/>
      </c>
      <c r="G407" s="68">
        <f t="shared" si="40"/>
      </c>
      <c r="H407" s="71">
        <f t="shared" si="41"/>
      </c>
    </row>
    <row r="408" spans="2:8" ht="12.75">
      <c r="B408" s="35">
        <f t="shared" si="35"/>
      </c>
      <c r="C408" s="48">
        <f t="shared" si="36"/>
      </c>
      <c r="D408" s="52">
        <f t="shared" si="37"/>
      </c>
      <c r="E408" s="52">
        <f t="shared" si="38"/>
      </c>
      <c r="F408" s="52">
        <f t="shared" si="39"/>
      </c>
      <c r="G408" s="68">
        <f t="shared" si="40"/>
      </c>
      <c r="H408" s="71">
        <f t="shared" si="41"/>
      </c>
    </row>
    <row r="409" spans="2:8" ht="12.75">
      <c r="B409" s="35">
        <f t="shared" si="35"/>
      </c>
      <c r="C409" s="48">
        <f t="shared" si="36"/>
      </c>
      <c r="D409" s="52">
        <f t="shared" si="37"/>
      </c>
      <c r="E409" s="52">
        <f t="shared" si="38"/>
      </c>
      <c r="F409" s="52">
        <f t="shared" si="39"/>
      </c>
      <c r="G409" s="68">
        <f t="shared" si="40"/>
      </c>
      <c r="H409" s="71">
        <f t="shared" si="41"/>
      </c>
    </row>
    <row r="410" spans="2:8" ht="12.75">
      <c r="B410" s="35">
        <f aca="true" t="shared" si="42" ref="B410:B473">pagam.Num</f>
      </c>
      <c r="C410" s="48">
        <f aca="true" t="shared" si="43" ref="C410:C473">Mostra.Data</f>
      </c>
      <c r="D410" s="52">
        <f aca="true" t="shared" si="44" ref="D410:D473">Bil.Iniz</f>
      </c>
      <c r="E410" s="52">
        <f aca="true" t="shared" si="45" ref="E410:E473">Interesse</f>
      </c>
      <c r="F410" s="52">
        <f aca="true" t="shared" si="46" ref="F410:F473">Capitale</f>
      </c>
      <c r="G410" s="68">
        <f aca="true" t="shared" si="47" ref="G410:G473">Bilancio.finale</f>
      </c>
      <c r="H410" s="71">
        <f aca="true" t="shared" si="48" ref="H410:H473">Interesse.Comp</f>
      </c>
    </row>
    <row r="411" spans="2:8" ht="12.75">
      <c r="B411" s="35">
        <f t="shared" si="42"/>
      </c>
      <c r="C411" s="48">
        <f t="shared" si="43"/>
      </c>
      <c r="D411" s="52">
        <f t="shared" si="44"/>
      </c>
      <c r="E411" s="52">
        <f t="shared" si="45"/>
      </c>
      <c r="F411" s="52">
        <f t="shared" si="46"/>
      </c>
      <c r="G411" s="68">
        <f t="shared" si="47"/>
      </c>
      <c r="H411" s="71">
        <f t="shared" si="48"/>
      </c>
    </row>
    <row r="412" spans="2:8" ht="12.75">
      <c r="B412" s="35">
        <f t="shared" si="42"/>
      </c>
      <c r="C412" s="48">
        <f t="shared" si="43"/>
      </c>
      <c r="D412" s="52">
        <f t="shared" si="44"/>
      </c>
      <c r="E412" s="52">
        <f t="shared" si="45"/>
      </c>
      <c r="F412" s="52">
        <f t="shared" si="46"/>
      </c>
      <c r="G412" s="68">
        <f t="shared" si="47"/>
      </c>
      <c r="H412" s="71">
        <f t="shared" si="48"/>
      </c>
    </row>
    <row r="413" spans="2:8" ht="12.75">
      <c r="B413" s="35">
        <f t="shared" si="42"/>
      </c>
      <c r="C413" s="48">
        <f t="shared" si="43"/>
      </c>
      <c r="D413" s="52">
        <f t="shared" si="44"/>
      </c>
      <c r="E413" s="52">
        <f t="shared" si="45"/>
      </c>
      <c r="F413" s="52">
        <f t="shared" si="46"/>
      </c>
      <c r="G413" s="68">
        <f t="shared" si="47"/>
      </c>
      <c r="H413" s="71">
        <f t="shared" si="48"/>
      </c>
    </row>
    <row r="414" spans="2:8" ht="12.75">
      <c r="B414" s="35">
        <f t="shared" si="42"/>
      </c>
      <c r="C414" s="48">
        <f t="shared" si="43"/>
      </c>
      <c r="D414" s="52">
        <f t="shared" si="44"/>
      </c>
      <c r="E414" s="52">
        <f t="shared" si="45"/>
      </c>
      <c r="F414" s="52">
        <f t="shared" si="46"/>
      </c>
      <c r="G414" s="68">
        <f t="shared" si="47"/>
      </c>
      <c r="H414" s="71">
        <f t="shared" si="48"/>
      </c>
    </row>
    <row r="415" spans="2:8" ht="12.75">
      <c r="B415" s="35">
        <f t="shared" si="42"/>
      </c>
      <c r="C415" s="48">
        <f t="shared" si="43"/>
      </c>
      <c r="D415" s="52">
        <f t="shared" si="44"/>
      </c>
      <c r="E415" s="52">
        <f t="shared" si="45"/>
      </c>
      <c r="F415" s="52">
        <f t="shared" si="46"/>
      </c>
      <c r="G415" s="68">
        <f t="shared" si="47"/>
      </c>
      <c r="H415" s="71">
        <f t="shared" si="48"/>
      </c>
    </row>
    <row r="416" spans="2:8" ht="12.75">
      <c r="B416" s="35">
        <f t="shared" si="42"/>
      </c>
      <c r="C416" s="48">
        <f t="shared" si="43"/>
      </c>
      <c r="D416" s="52">
        <f t="shared" si="44"/>
      </c>
      <c r="E416" s="52">
        <f t="shared" si="45"/>
      </c>
      <c r="F416" s="52">
        <f t="shared" si="46"/>
      </c>
      <c r="G416" s="68">
        <f t="shared" si="47"/>
      </c>
      <c r="H416" s="71">
        <f t="shared" si="48"/>
      </c>
    </row>
    <row r="417" spans="2:8" ht="12.75">
      <c r="B417" s="35">
        <f t="shared" si="42"/>
      </c>
      <c r="C417" s="48">
        <f t="shared" si="43"/>
      </c>
      <c r="D417" s="52">
        <f t="shared" si="44"/>
      </c>
      <c r="E417" s="52">
        <f t="shared" si="45"/>
      </c>
      <c r="F417" s="52">
        <f t="shared" si="46"/>
      </c>
      <c r="G417" s="68">
        <f t="shared" si="47"/>
      </c>
      <c r="H417" s="71">
        <f t="shared" si="48"/>
      </c>
    </row>
    <row r="418" spans="2:8" ht="12.75">
      <c r="B418" s="35">
        <f t="shared" si="42"/>
      </c>
      <c r="C418" s="48">
        <f t="shared" si="43"/>
      </c>
      <c r="D418" s="52">
        <f t="shared" si="44"/>
      </c>
      <c r="E418" s="52">
        <f t="shared" si="45"/>
      </c>
      <c r="F418" s="52">
        <f t="shared" si="46"/>
      </c>
      <c r="G418" s="68">
        <f t="shared" si="47"/>
      </c>
      <c r="H418" s="71">
        <f t="shared" si="48"/>
      </c>
    </row>
    <row r="419" spans="2:8" ht="12.75">
      <c r="B419" s="35">
        <f t="shared" si="42"/>
      </c>
      <c r="C419" s="48">
        <f t="shared" si="43"/>
      </c>
      <c r="D419" s="52">
        <f t="shared" si="44"/>
      </c>
      <c r="E419" s="52">
        <f t="shared" si="45"/>
      </c>
      <c r="F419" s="52">
        <f t="shared" si="46"/>
      </c>
      <c r="G419" s="68">
        <f t="shared" si="47"/>
      </c>
      <c r="H419" s="71">
        <f t="shared" si="48"/>
      </c>
    </row>
    <row r="420" spans="2:8" ht="12.75">
      <c r="B420" s="35">
        <f t="shared" si="42"/>
      </c>
      <c r="C420" s="48">
        <f t="shared" si="43"/>
      </c>
      <c r="D420" s="52">
        <f t="shared" si="44"/>
      </c>
      <c r="E420" s="52">
        <f t="shared" si="45"/>
      </c>
      <c r="F420" s="52">
        <f t="shared" si="46"/>
      </c>
      <c r="G420" s="68">
        <f t="shared" si="47"/>
      </c>
      <c r="H420" s="71">
        <f t="shared" si="48"/>
      </c>
    </row>
    <row r="421" spans="2:8" ht="12.75">
      <c r="B421" s="35">
        <f t="shared" si="42"/>
      </c>
      <c r="C421" s="48">
        <f t="shared" si="43"/>
      </c>
      <c r="D421" s="52">
        <f t="shared" si="44"/>
      </c>
      <c r="E421" s="52">
        <f t="shared" si="45"/>
      </c>
      <c r="F421" s="52">
        <f t="shared" si="46"/>
      </c>
      <c r="G421" s="68">
        <f t="shared" si="47"/>
      </c>
      <c r="H421" s="71">
        <f t="shared" si="48"/>
      </c>
    </row>
    <row r="422" spans="2:8" ht="12.75">
      <c r="B422" s="35">
        <f t="shared" si="42"/>
      </c>
      <c r="C422" s="48">
        <f t="shared" si="43"/>
      </c>
      <c r="D422" s="52">
        <f t="shared" si="44"/>
      </c>
      <c r="E422" s="52">
        <f t="shared" si="45"/>
      </c>
      <c r="F422" s="52">
        <f t="shared" si="46"/>
      </c>
      <c r="G422" s="68">
        <f t="shared" si="47"/>
      </c>
      <c r="H422" s="71">
        <f t="shared" si="48"/>
      </c>
    </row>
    <row r="423" spans="2:8" ht="12.75">
      <c r="B423" s="35">
        <f t="shared" si="42"/>
      </c>
      <c r="C423" s="48">
        <f t="shared" si="43"/>
      </c>
      <c r="D423" s="52">
        <f t="shared" si="44"/>
      </c>
      <c r="E423" s="52">
        <f t="shared" si="45"/>
      </c>
      <c r="F423" s="52">
        <f t="shared" si="46"/>
      </c>
      <c r="G423" s="68">
        <f t="shared" si="47"/>
      </c>
      <c r="H423" s="71">
        <f t="shared" si="48"/>
      </c>
    </row>
    <row r="424" spans="2:8" ht="12.75">
      <c r="B424" s="35">
        <f t="shared" si="42"/>
      </c>
      <c r="C424" s="48">
        <f t="shared" si="43"/>
      </c>
      <c r="D424" s="52">
        <f t="shared" si="44"/>
      </c>
      <c r="E424" s="52">
        <f t="shared" si="45"/>
      </c>
      <c r="F424" s="52">
        <f t="shared" si="46"/>
      </c>
      <c r="G424" s="68">
        <f t="shared" si="47"/>
      </c>
      <c r="H424" s="71">
        <f t="shared" si="48"/>
      </c>
    </row>
    <row r="425" spans="2:8" ht="12.75">
      <c r="B425" s="35">
        <f t="shared" si="42"/>
      </c>
      <c r="C425" s="48">
        <f t="shared" si="43"/>
      </c>
      <c r="D425" s="52">
        <f t="shared" si="44"/>
      </c>
      <c r="E425" s="52">
        <f t="shared" si="45"/>
      </c>
      <c r="F425" s="52">
        <f t="shared" si="46"/>
      </c>
      <c r="G425" s="68">
        <f t="shared" si="47"/>
      </c>
      <c r="H425" s="71">
        <f t="shared" si="48"/>
      </c>
    </row>
    <row r="426" spans="2:8" ht="12.75">
      <c r="B426" s="35">
        <f t="shared" si="42"/>
      </c>
      <c r="C426" s="48">
        <f t="shared" si="43"/>
      </c>
      <c r="D426" s="52">
        <f t="shared" si="44"/>
      </c>
      <c r="E426" s="52">
        <f t="shared" si="45"/>
      </c>
      <c r="F426" s="52">
        <f t="shared" si="46"/>
      </c>
      <c r="G426" s="68">
        <f t="shared" si="47"/>
      </c>
      <c r="H426" s="71">
        <f t="shared" si="48"/>
      </c>
    </row>
    <row r="427" spans="2:8" ht="12.75">
      <c r="B427" s="35">
        <f t="shared" si="42"/>
      </c>
      <c r="C427" s="48">
        <f t="shared" si="43"/>
      </c>
      <c r="D427" s="52">
        <f t="shared" si="44"/>
      </c>
      <c r="E427" s="52">
        <f t="shared" si="45"/>
      </c>
      <c r="F427" s="52">
        <f t="shared" si="46"/>
      </c>
      <c r="G427" s="68">
        <f t="shared" si="47"/>
      </c>
      <c r="H427" s="71">
        <f t="shared" si="48"/>
      </c>
    </row>
    <row r="428" spans="2:8" ht="12.75">
      <c r="B428" s="35">
        <f t="shared" si="42"/>
      </c>
      <c r="C428" s="48">
        <f t="shared" si="43"/>
      </c>
      <c r="D428" s="52">
        <f t="shared" si="44"/>
      </c>
      <c r="E428" s="52">
        <f t="shared" si="45"/>
      </c>
      <c r="F428" s="52">
        <f t="shared" si="46"/>
      </c>
      <c r="G428" s="68">
        <f t="shared" si="47"/>
      </c>
      <c r="H428" s="71">
        <f t="shared" si="48"/>
      </c>
    </row>
    <row r="429" spans="2:8" ht="12.75">
      <c r="B429" s="35">
        <f t="shared" si="42"/>
      </c>
      <c r="C429" s="48">
        <f t="shared" si="43"/>
      </c>
      <c r="D429" s="52">
        <f t="shared" si="44"/>
      </c>
      <c r="E429" s="52">
        <f t="shared" si="45"/>
      </c>
      <c r="F429" s="52">
        <f t="shared" si="46"/>
      </c>
      <c r="G429" s="68">
        <f t="shared" si="47"/>
      </c>
      <c r="H429" s="71">
        <f t="shared" si="48"/>
      </c>
    </row>
    <row r="430" spans="2:8" ht="12.75">
      <c r="B430" s="35">
        <f t="shared" si="42"/>
      </c>
      <c r="C430" s="48">
        <f t="shared" si="43"/>
      </c>
      <c r="D430" s="52">
        <f t="shared" si="44"/>
      </c>
      <c r="E430" s="52">
        <f t="shared" si="45"/>
      </c>
      <c r="F430" s="52">
        <f t="shared" si="46"/>
      </c>
      <c r="G430" s="68">
        <f t="shared" si="47"/>
      </c>
      <c r="H430" s="71">
        <f t="shared" si="48"/>
      </c>
    </row>
    <row r="431" spans="2:8" ht="12.75">
      <c r="B431" s="35">
        <f t="shared" si="42"/>
      </c>
      <c r="C431" s="48">
        <f t="shared" si="43"/>
      </c>
      <c r="D431" s="52">
        <f t="shared" si="44"/>
      </c>
      <c r="E431" s="52">
        <f t="shared" si="45"/>
      </c>
      <c r="F431" s="52">
        <f t="shared" si="46"/>
      </c>
      <c r="G431" s="68">
        <f t="shared" si="47"/>
      </c>
      <c r="H431" s="71">
        <f t="shared" si="48"/>
      </c>
    </row>
    <row r="432" spans="2:8" ht="12.75">
      <c r="B432" s="35">
        <f t="shared" si="42"/>
      </c>
      <c r="C432" s="48">
        <f t="shared" si="43"/>
      </c>
      <c r="D432" s="52">
        <f t="shared" si="44"/>
      </c>
      <c r="E432" s="52">
        <f t="shared" si="45"/>
      </c>
      <c r="F432" s="52">
        <f t="shared" si="46"/>
      </c>
      <c r="G432" s="68">
        <f t="shared" si="47"/>
      </c>
      <c r="H432" s="71">
        <f t="shared" si="48"/>
      </c>
    </row>
    <row r="433" spans="2:8" ht="12.75">
      <c r="B433" s="35">
        <f t="shared" si="42"/>
      </c>
      <c r="C433" s="48">
        <f t="shared" si="43"/>
      </c>
      <c r="D433" s="52">
        <f t="shared" si="44"/>
      </c>
      <c r="E433" s="52">
        <f t="shared" si="45"/>
      </c>
      <c r="F433" s="52">
        <f t="shared" si="46"/>
      </c>
      <c r="G433" s="68">
        <f t="shared" si="47"/>
      </c>
      <c r="H433" s="71">
        <f t="shared" si="48"/>
      </c>
    </row>
    <row r="434" spans="2:8" ht="12.75">
      <c r="B434" s="35">
        <f t="shared" si="42"/>
      </c>
      <c r="C434" s="48">
        <f t="shared" si="43"/>
      </c>
      <c r="D434" s="52">
        <f t="shared" si="44"/>
      </c>
      <c r="E434" s="52">
        <f t="shared" si="45"/>
      </c>
      <c r="F434" s="52">
        <f t="shared" si="46"/>
      </c>
      <c r="G434" s="68">
        <f t="shared" si="47"/>
      </c>
      <c r="H434" s="71">
        <f t="shared" si="48"/>
      </c>
    </row>
    <row r="435" spans="2:8" ht="12.75">
      <c r="B435" s="35">
        <f t="shared" si="42"/>
      </c>
      <c r="C435" s="48">
        <f t="shared" si="43"/>
      </c>
      <c r="D435" s="52">
        <f t="shared" si="44"/>
      </c>
      <c r="E435" s="52">
        <f t="shared" si="45"/>
      </c>
      <c r="F435" s="52">
        <f t="shared" si="46"/>
      </c>
      <c r="G435" s="68">
        <f t="shared" si="47"/>
      </c>
      <c r="H435" s="71">
        <f t="shared" si="48"/>
      </c>
    </row>
    <row r="436" spans="2:8" ht="12.75">
      <c r="B436" s="35">
        <f t="shared" si="42"/>
      </c>
      <c r="C436" s="48">
        <f t="shared" si="43"/>
      </c>
      <c r="D436" s="52">
        <f t="shared" si="44"/>
      </c>
      <c r="E436" s="52">
        <f t="shared" si="45"/>
      </c>
      <c r="F436" s="52">
        <f t="shared" si="46"/>
      </c>
      <c r="G436" s="68">
        <f t="shared" si="47"/>
      </c>
      <c r="H436" s="71">
        <f t="shared" si="48"/>
      </c>
    </row>
    <row r="437" spans="2:8" ht="12.75">
      <c r="B437" s="35">
        <f t="shared" si="42"/>
      </c>
      <c r="C437" s="48">
        <f t="shared" si="43"/>
      </c>
      <c r="D437" s="52">
        <f t="shared" si="44"/>
      </c>
      <c r="E437" s="52">
        <f t="shared" si="45"/>
      </c>
      <c r="F437" s="52">
        <f t="shared" si="46"/>
      </c>
      <c r="G437" s="68">
        <f t="shared" si="47"/>
      </c>
      <c r="H437" s="71">
        <f t="shared" si="48"/>
      </c>
    </row>
    <row r="438" spans="2:8" ht="12.75">
      <c r="B438" s="35">
        <f t="shared" si="42"/>
      </c>
      <c r="C438" s="48">
        <f t="shared" si="43"/>
      </c>
      <c r="D438" s="52">
        <f t="shared" si="44"/>
      </c>
      <c r="E438" s="52">
        <f t="shared" si="45"/>
      </c>
      <c r="F438" s="52">
        <f t="shared" si="46"/>
      </c>
      <c r="G438" s="68">
        <f t="shared" si="47"/>
      </c>
      <c r="H438" s="71">
        <f t="shared" si="48"/>
      </c>
    </row>
    <row r="439" spans="2:8" ht="12.75">
      <c r="B439" s="35">
        <f t="shared" si="42"/>
      </c>
      <c r="C439" s="48">
        <f t="shared" si="43"/>
      </c>
      <c r="D439" s="52">
        <f t="shared" si="44"/>
      </c>
      <c r="E439" s="52">
        <f t="shared" si="45"/>
      </c>
      <c r="F439" s="52">
        <f t="shared" si="46"/>
      </c>
      <c r="G439" s="68">
        <f t="shared" si="47"/>
      </c>
      <c r="H439" s="71">
        <f t="shared" si="48"/>
      </c>
    </row>
    <row r="440" spans="2:8" ht="12.75">
      <c r="B440" s="35">
        <f t="shared" si="42"/>
      </c>
      <c r="C440" s="48">
        <f t="shared" si="43"/>
      </c>
      <c r="D440" s="52">
        <f t="shared" si="44"/>
      </c>
      <c r="E440" s="52">
        <f t="shared" si="45"/>
      </c>
      <c r="F440" s="52">
        <f t="shared" si="46"/>
      </c>
      <c r="G440" s="68">
        <f t="shared" si="47"/>
      </c>
      <c r="H440" s="71">
        <f t="shared" si="48"/>
      </c>
    </row>
    <row r="441" spans="2:8" ht="12.75">
      <c r="B441" s="35">
        <f t="shared" si="42"/>
      </c>
      <c r="C441" s="48">
        <f t="shared" si="43"/>
      </c>
      <c r="D441" s="52">
        <f t="shared" si="44"/>
      </c>
      <c r="E441" s="52">
        <f t="shared" si="45"/>
      </c>
      <c r="F441" s="52">
        <f t="shared" si="46"/>
      </c>
      <c r="G441" s="68">
        <f t="shared" si="47"/>
      </c>
      <c r="H441" s="71">
        <f t="shared" si="48"/>
      </c>
    </row>
    <row r="442" spans="2:8" ht="12.75">
      <c r="B442" s="35">
        <f t="shared" si="42"/>
      </c>
      <c r="C442" s="48">
        <f t="shared" si="43"/>
      </c>
      <c r="D442" s="52">
        <f t="shared" si="44"/>
      </c>
      <c r="E442" s="52">
        <f t="shared" si="45"/>
      </c>
      <c r="F442" s="52">
        <f t="shared" si="46"/>
      </c>
      <c r="G442" s="68">
        <f t="shared" si="47"/>
      </c>
      <c r="H442" s="71">
        <f t="shared" si="48"/>
      </c>
    </row>
    <row r="443" spans="2:8" ht="12.75">
      <c r="B443" s="35">
        <f t="shared" si="42"/>
      </c>
      <c r="C443" s="48">
        <f t="shared" si="43"/>
      </c>
      <c r="D443" s="52">
        <f t="shared" si="44"/>
      </c>
      <c r="E443" s="52">
        <f t="shared" si="45"/>
      </c>
      <c r="F443" s="52">
        <f t="shared" si="46"/>
      </c>
      <c r="G443" s="68">
        <f t="shared" si="47"/>
      </c>
      <c r="H443" s="71">
        <f t="shared" si="48"/>
      </c>
    </row>
    <row r="444" spans="2:8" ht="12.75">
      <c r="B444" s="35">
        <f t="shared" si="42"/>
      </c>
      <c r="C444" s="48">
        <f t="shared" si="43"/>
      </c>
      <c r="D444" s="52">
        <f t="shared" si="44"/>
      </c>
      <c r="E444" s="52">
        <f t="shared" si="45"/>
      </c>
      <c r="F444" s="52">
        <f t="shared" si="46"/>
      </c>
      <c r="G444" s="68">
        <f t="shared" si="47"/>
      </c>
      <c r="H444" s="71">
        <f t="shared" si="48"/>
      </c>
    </row>
    <row r="445" spans="2:8" ht="12.75">
      <c r="B445" s="35">
        <f t="shared" si="42"/>
      </c>
      <c r="C445" s="48">
        <f t="shared" si="43"/>
      </c>
      <c r="D445" s="52">
        <f t="shared" si="44"/>
      </c>
      <c r="E445" s="52">
        <f t="shared" si="45"/>
      </c>
      <c r="F445" s="52">
        <f t="shared" si="46"/>
      </c>
      <c r="G445" s="68">
        <f t="shared" si="47"/>
      </c>
      <c r="H445" s="71">
        <f t="shared" si="48"/>
      </c>
    </row>
    <row r="446" spans="2:8" ht="12.75">
      <c r="B446" s="35">
        <f t="shared" si="42"/>
      </c>
      <c r="C446" s="48">
        <f t="shared" si="43"/>
      </c>
      <c r="D446" s="52">
        <f t="shared" si="44"/>
      </c>
      <c r="E446" s="52">
        <f t="shared" si="45"/>
      </c>
      <c r="F446" s="52">
        <f t="shared" si="46"/>
      </c>
      <c r="G446" s="68">
        <f t="shared" si="47"/>
      </c>
      <c r="H446" s="71">
        <f t="shared" si="48"/>
      </c>
    </row>
    <row r="447" spans="2:8" ht="12.75">
      <c r="B447" s="35">
        <f t="shared" si="42"/>
      </c>
      <c r="C447" s="48">
        <f t="shared" si="43"/>
      </c>
      <c r="D447" s="52">
        <f t="shared" si="44"/>
      </c>
      <c r="E447" s="52">
        <f t="shared" si="45"/>
      </c>
      <c r="F447" s="52">
        <f t="shared" si="46"/>
      </c>
      <c r="G447" s="68">
        <f t="shared" si="47"/>
      </c>
      <c r="H447" s="71">
        <f t="shared" si="48"/>
      </c>
    </row>
    <row r="448" spans="2:8" ht="12.75">
      <c r="B448" s="35">
        <f t="shared" si="42"/>
      </c>
      <c r="C448" s="48">
        <f t="shared" si="43"/>
      </c>
      <c r="D448" s="52">
        <f t="shared" si="44"/>
      </c>
      <c r="E448" s="52">
        <f t="shared" si="45"/>
      </c>
      <c r="F448" s="52">
        <f t="shared" si="46"/>
      </c>
      <c r="G448" s="68">
        <f t="shared" si="47"/>
      </c>
      <c r="H448" s="71">
        <f t="shared" si="48"/>
      </c>
    </row>
    <row r="449" spans="2:8" ht="12.75">
      <c r="B449" s="35">
        <f t="shared" si="42"/>
      </c>
      <c r="C449" s="48">
        <f t="shared" si="43"/>
      </c>
      <c r="D449" s="52">
        <f t="shared" si="44"/>
      </c>
      <c r="E449" s="52">
        <f t="shared" si="45"/>
      </c>
      <c r="F449" s="52">
        <f t="shared" si="46"/>
      </c>
      <c r="G449" s="68">
        <f t="shared" si="47"/>
      </c>
      <c r="H449" s="71">
        <f t="shared" si="48"/>
      </c>
    </row>
    <row r="450" spans="2:8" ht="12.75">
      <c r="B450" s="35">
        <f t="shared" si="42"/>
      </c>
      <c r="C450" s="48">
        <f t="shared" si="43"/>
      </c>
      <c r="D450" s="52">
        <f t="shared" si="44"/>
      </c>
      <c r="E450" s="52">
        <f t="shared" si="45"/>
      </c>
      <c r="F450" s="52">
        <f t="shared" si="46"/>
      </c>
      <c r="G450" s="68">
        <f t="shared" si="47"/>
      </c>
      <c r="H450" s="71">
        <f t="shared" si="48"/>
      </c>
    </row>
    <row r="451" spans="2:8" ht="12.75">
      <c r="B451" s="35">
        <f t="shared" si="42"/>
      </c>
      <c r="C451" s="48">
        <f t="shared" si="43"/>
      </c>
      <c r="D451" s="52">
        <f t="shared" si="44"/>
      </c>
      <c r="E451" s="52">
        <f t="shared" si="45"/>
      </c>
      <c r="F451" s="52">
        <f t="shared" si="46"/>
      </c>
      <c r="G451" s="68">
        <f t="shared" si="47"/>
      </c>
      <c r="H451" s="71">
        <f t="shared" si="48"/>
      </c>
    </row>
    <row r="452" spans="2:8" ht="12.75">
      <c r="B452" s="35">
        <f t="shared" si="42"/>
      </c>
      <c r="C452" s="48">
        <f t="shared" si="43"/>
      </c>
      <c r="D452" s="52">
        <f t="shared" si="44"/>
      </c>
      <c r="E452" s="52">
        <f t="shared" si="45"/>
      </c>
      <c r="F452" s="52">
        <f t="shared" si="46"/>
      </c>
      <c r="G452" s="68">
        <f t="shared" si="47"/>
      </c>
      <c r="H452" s="71">
        <f t="shared" si="48"/>
      </c>
    </row>
    <row r="453" spans="2:8" ht="12.75">
      <c r="B453" s="35">
        <f t="shared" si="42"/>
      </c>
      <c r="C453" s="48">
        <f t="shared" si="43"/>
      </c>
      <c r="D453" s="52">
        <f t="shared" si="44"/>
      </c>
      <c r="E453" s="52">
        <f t="shared" si="45"/>
      </c>
      <c r="F453" s="52">
        <f t="shared" si="46"/>
      </c>
      <c r="G453" s="68">
        <f t="shared" si="47"/>
      </c>
      <c r="H453" s="71">
        <f t="shared" si="48"/>
      </c>
    </row>
    <row r="454" spans="2:8" ht="12.75">
      <c r="B454" s="35">
        <f t="shared" si="42"/>
      </c>
      <c r="C454" s="48">
        <f t="shared" si="43"/>
      </c>
      <c r="D454" s="52">
        <f t="shared" si="44"/>
      </c>
      <c r="E454" s="52">
        <f t="shared" si="45"/>
      </c>
      <c r="F454" s="52">
        <f t="shared" si="46"/>
      </c>
      <c r="G454" s="68">
        <f t="shared" si="47"/>
      </c>
      <c r="H454" s="71">
        <f t="shared" si="48"/>
      </c>
    </row>
    <row r="455" spans="2:8" ht="12.75">
      <c r="B455" s="35">
        <f t="shared" si="42"/>
      </c>
      <c r="C455" s="48">
        <f t="shared" si="43"/>
      </c>
      <c r="D455" s="52">
        <f t="shared" si="44"/>
      </c>
      <c r="E455" s="52">
        <f t="shared" si="45"/>
      </c>
      <c r="F455" s="52">
        <f t="shared" si="46"/>
      </c>
      <c r="G455" s="68">
        <f t="shared" si="47"/>
      </c>
      <c r="H455" s="71">
        <f t="shared" si="48"/>
      </c>
    </row>
    <row r="456" spans="2:8" ht="12.75">
      <c r="B456" s="35">
        <f t="shared" si="42"/>
      </c>
      <c r="C456" s="48">
        <f t="shared" si="43"/>
      </c>
      <c r="D456" s="52">
        <f t="shared" si="44"/>
      </c>
      <c r="E456" s="52">
        <f t="shared" si="45"/>
      </c>
      <c r="F456" s="52">
        <f t="shared" si="46"/>
      </c>
      <c r="G456" s="68">
        <f t="shared" si="47"/>
      </c>
      <c r="H456" s="71">
        <f t="shared" si="48"/>
      </c>
    </row>
    <row r="457" spans="2:8" ht="12.75">
      <c r="B457" s="35">
        <f t="shared" si="42"/>
      </c>
      <c r="C457" s="48">
        <f t="shared" si="43"/>
      </c>
      <c r="D457" s="52">
        <f t="shared" si="44"/>
      </c>
      <c r="E457" s="52">
        <f t="shared" si="45"/>
      </c>
      <c r="F457" s="52">
        <f t="shared" si="46"/>
      </c>
      <c r="G457" s="68">
        <f t="shared" si="47"/>
      </c>
      <c r="H457" s="71">
        <f t="shared" si="48"/>
      </c>
    </row>
    <row r="458" spans="2:8" ht="12.75">
      <c r="B458" s="35">
        <f t="shared" si="42"/>
      </c>
      <c r="C458" s="48">
        <f t="shared" si="43"/>
      </c>
      <c r="D458" s="52">
        <f t="shared" si="44"/>
      </c>
      <c r="E458" s="52">
        <f t="shared" si="45"/>
      </c>
      <c r="F458" s="52">
        <f t="shared" si="46"/>
      </c>
      <c r="G458" s="68">
        <f t="shared" si="47"/>
      </c>
      <c r="H458" s="71">
        <f t="shared" si="48"/>
      </c>
    </row>
    <row r="459" spans="2:8" ht="12.75">
      <c r="B459" s="35">
        <f t="shared" si="42"/>
      </c>
      <c r="C459" s="48">
        <f t="shared" si="43"/>
      </c>
      <c r="D459" s="52">
        <f t="shared" si="44"/>
      </c>
      <c r="E459" s="52">
        <f t="shared" si="45"/>
      </c>
      <c r="F459" s="52">
        <f t="shared" si="46"/>
      </c>
      <c r="G459" s="68">
        <f t="shared" si="47"/>
      </c>
      <c r="H459" s="71">
        <f t="shared" si="48"/>
      </c>
    </row>
    <row r="460" spans="2:8" ht="12.75">
      <c r="B460" s="35">
        <f t="shared" si="42"/>
      </c>
      <c r="C460" s="48">
        <f t="shared" si="43"/>
      </c>
      <c r="D460" s="52">
        <f t="shared" si="44"/>
      </c>
      <c r="E460" s="52">
        <f t="shared" si="45"/>
      </c>
      <c r="F460" s="52">
        <f t="shared" si="46"/>
      </c>
      <c r="G460" s="68">
        <f t="shared" si="47"/>
      </c>
      <c r="H460" s="71">
        <f t="shared" si="48"/>
      </c>
    </row>
    <row r="461" spans="2:8" ht="12.75">
      <c r="B461" s="35">
        <f t="shared" si="42"/>
      </c>
      <c r="C461" s="48">
        <f t="shared" si="43"/>
      </c>
      <c r="D461" s="52">
        <f t="shared" si="44"/>
      </c>
      <c r="E461" s="52">
        <f t="shared" si="45"/>
      </c>
      <c r="F461" s="52">
        <f t="shared" si="46"/>
      </c>
      <c r="G461" s="68">
        <f t="shared" si="47"/>
      </c>
      <c r="H461" s="71">
        <f t="shared" si="48"/>
      </c>
    </row>
    <row r="462" spans="2:8" ht="12.75">
      <c r="B462" s="35">
        <f t="shared" si="42"/>
      </c>
      <c r="C462" s="48">
        <f t="shared" si="43"/>
      </c>
      <c r="D462" s="52">
        <f t="shared" si="44"/>
      </c>
      <c r="E462" s="52">
        <f t="shared" si="45"/>
      </c>
      <c r="F462" s="52">
        <f t="shared" si="46"/>
      </c>
      <c r="G462" s="68">
        <f t="shared" si="47"/>
      </c>
      <c r="H462" s="71">
        <f t="shared" si="48"/>
      </c>
    </row>
    <row r="463" spans="2:8" ht="12.75">
      <c r="B463" s="35">
        <f t="shared" si="42"/>
      </c>
      <c r="C463" s="48">
        <f t="shared" si="43"/>
      </c>
      <c r="D463" s="52">
        <f t="shared" si="44"/>
      </c>
      <c r="E463" s="52">
        <f t="shared" si="45"/>
      </c>
      <c r="F463" s="52">
        <f t="shared" si="46"/>
      </c>
      <c r="G463" s="68">
        <f t="shared" si="47"/>
      </c>
      <c r="H463" s="71">
        <f t="shared" si="48"/>
      </c>
    </row>
    <row r="464" spans="2:8" ht="12.75">
      <c r="B464" s="35">
        <f t="shared" si="42"/>
      </c>
      <c r="C464" s="48">
        <f t="shared" si="43"/>
      </c>
      <c r="D464" s="52">
        <f t="shared" si="44"/>
      </c>
      <c r="E464" s="52">
        <f t="shared" si="45"/>
      </c>
      <c r="F464" s="52">
        <f t="shared" si="46"/>
      </c>
      <c r="G464" s="68">
        <f t="shared" si="47"/>
      </c>
      <c r="H464" s="71">
        <f t="shared" si="48"/>
      </c>
    </row>
    <row r="465" spans="2:8" ht="12.75">
      <c r="B465" s="35">
        <f t="shared" si="42"/>
      </c>
      <c r="C465" s="48">
        <f t="shared" si="43"/>
      </c>
      <c r="D465" s="52">
        <f t="shared" si="44"/>
      </c>
      <c r="E465" s="52">
        <f t="shared" si="45"/>
      </c>
      <c r="F465" s="52">
        <f t="shared" si="46"/>
      </c>
      <c r="G465" s="68">
        <f t="shared" si="47"/>
      </c>
      <c r="H465" s="71">
        <f t="shared" si="48"/>
      </c>
    </row>
    <row r="466" spans="2:8" ht="12.75">
      <c r="B466" s="35">
        <f t="shared" si="42"/>
      </c>
      <c r="C466" s="48">
        <f t="shared" si="43"/>
      </c>
      <c r="D466" s="52">
        <f t="shared" si="44"/>
      </c>
      <c r="E466" s="52">
        <f t="shared" si="45"/>
      </c>
      <c r="F466" s="52">
        <f t="shared" si="46"/>
      </c>
      <c r="G466" s="68">
        <f t="shared" si="47"/>
      </c>
      <c r="H466" s="71">
        <f t="shared" si="48"/>
      </c>
    </row>
    <row r="467" spans="2:8" ht="12.75">
      <c r="B467" s="35">
        <f t="shared" si="42"/>
      </c>
      <c r="C467" s="48">
        <f t="shared" si="43"/>
      </c>
      <c r="D467" s="52">
        <f t="shared" si="44"/>
      </c>
      <c r="E467" s="52">
        <f t="shared" si="45"/>
      </c>
      <c r="F467" s="52">
        <f t="shared" si="46"/>
      </c>
      <c r="G467" s="68">
        <f t="shared" si="47"/>
      </c>
      <c r="H467" s="71">
        <f t="shared" si="48"/>
      </c>
    </row>
    <row r="468" spans="2:8" ht="12.75">
      <c r="B468" s="35">
        <f t="shared" si="42"/>
      </c>
      <c r="C468" s="48">
        <f t="shared" si="43"/>
      </c>
      <c r="D468" s="52">
        <f t="shared" si="44"/>
      </c>
      <c r="E468" s="52">
        <f t="shared" si="45"/>
      </c>
      <c r="F468" s="52">
        <f t="shared" si="46"/>
      </c>
      <c r="G468" s="68">
        <f t="shared" si="47"/>
      </c>
      <c r="H468" s="71">
        <f t="shared" si="48"/>
      </c>
    </row>
    <row r="469" spans="2:8" ht="12.75">
      <c r="B469" s="35">
        <f t="shared" si="42"/>
      </c>
      <c r="C469" s="48">
        <f t="shared" si="43"/>
      </c>
      <c r="D469" s="52">
        <f t="shared" si="44"/>
      </c>
      <c r="E469" s="52">
        <f t="shared" si="45"/>
      </c>
      <c r="F469" s="52">
        <f t="shared" si="46"/>
      </c>
      <c r="G469" s="68">
        <f t="shared" si="47"/>
      </c>
      <c r="H469" s="71">
        <f t="shared" si="48"/>
      </c>
    </row>
    <row r="470" spans="2:8" ht="12.75">
      <c r="B470" s="35">
        <f t="shared" si="42"/>
      </c>
      <c r="C470" s="48">
        <f t="shared" si="43"/>
      </c>
      <c r="D470" s="52">
        <f t="shared" si="44"/>
      </c>
      <c r="E470" s="52">
        <f t="shared" si="45"/>
      </c>
      <c r="F470" s="52">
        <f t="shared" si="46"/>
      </c>
      <c r="G470" s="68">
        <f t="shared" si="47"/>
      </c>
      <c r="H470" s="71">
        <f t="shared" si="48"/>
      </c>
    </row>
    <row r="471" spans="2:8" ht="12.75">
      <c r="B471" s="35">
        <f t="shared" si="42"/>
      </c>
      <c r="C471" s="48">
        <f t="shared" si="43"/>
      </c>
      <c r="D471" s="52">
        <f t="shared" si="44"/>
      </c>
      <c r="E471" s="52">
        <f t="shared" si="45"/>
      </c>
      <c r="F471" s="52">
        <f t="shared" si="46"/>
      </c>
      <c r="G471" s="68">
        <f t="shared" si="47"/>
      </c>
      <c r="H471" s="71">
        <f t="shared" si="48"/>
      </c>
    </row>
    <row r="472" spans="2:8" ht="12.75">
      <c r="B472" s="35">
        <f t="shared" si="42"/>
      </c>
      <c r="C472" s="48">
        <f t="shared" si="43"/>
      </c>
      <c r="D472" s="52">
        <f t="shared" si="44"/>
      </c>
      <c r="E472" s="52">
        <f t="shared" si="45"/>
      </c>
      <c r="F472" s="52">
        <f t="shared" si="46"/>
      </c>
      <c r="G472" s="68">
        <f t="shared" si="47"/>
      </c>
      <c r="H472" s="71">
        <f t="shared" si="48"/>
      </c>
    </row>
    <row r="473" spans="2:8" ht="12.75">
      <c r="B473" s="35">
        <f t="shared" si="42"/>
      </c>
      <c r="C473" s="48">
        <f t="shared" si="43"/>
      </c>
      <c r="D473" s="52">
        <f t="shared" si="44"/>
      </c>
      <c r="E473" s="52">
        <f t="shared" si="45"/>
      </c>
      <c r="F473" s="52">
        <f t="shared" si="46"/>
      </c>
      <c r="G473" s="68">
        <f t="shared" si="47"/>
      </c>
      <c r="H473" s="71">
        <f t="shared" si="48"/>
      </c>
    </row>
    <row r="474" spans="2:8" ht="12.75">
      <c r="B474" s="35">
        <f aca="true" t="shared" si="49" ref="B474:B537">pagam.Num</f>
      </c>
      <c r="C474" s="48">
        <f aca="true" t="shared" si="50" ref="C474:C537">Mostra.Data</f>
      </c>
      <c r="D474" s="52">
        <f aca="true" t="shared" si="51" ref="D474:D537">Bil.Iniz</f>
      </c>
      <c r="E474" s="52">
        <f aca="true" t="shared" si="52" ref="E474:E537">Interesse</f>
      </c>
      <c r="F474" s="52">
        <f aca="true" t="shared" si="53" ref="F474:F537">Capitale</f>
      </c>
      <c r="G474" s="68">
        <f aca="true" t="shared" si="54" ref="G474:G537">Bilancio.finale</f>
      </c>
      <c r="H474" s="71">
        <f aca="true" t="shared" si="55" ref="H474:H537">Interesse.Comp</f>
      </c>
    </row>
    <row r="475" spans="2:8" ht="12.75">
      <c r="B475" s="35">
        <f t="shared" si="49"/>
      </c>
      <c r="C475" s="48">
        <f t="shared" si="50"/>
      </c>
      <c r="D475" s="52">
        <f t="shared" si="51"/>
      </c>
      <c r="E475" s="52">
        <f t="shared" si="52"/>
      </c>
      <c r="F475" s="52">
        <f t="shared" si="53"/>
      </c>
      <c r="G475" s="68">
        <f t="shared" si="54"/>
      </c>
      <c r="H475" s="71">
        <f t="shared" si="55"/>
      </c>
    </row>
    <row r="476" spans="2:8" ht="12.75">
      <c r="B476" s="35">
        <f t="shared" si="49"/>
      </c>
      <c r="C476" s="48">
        <f t="shared" si="50"/>
      </c>
      <c r="D476" s="52">
        <f t="shared" si="51"/>
      </c>
      <c r="E476" s="52">
        <f t="shared" si="52"/>
      </c>
      <c r="F476" s="52">
        <f t="shared" si="53"/>
      </c>
      <c r="G476" s="68">
        <f t="shared" si="54"/>
      </c>
      <c r="H476" s="71">
        <f t="shared" si="55"/>
      </c>
    </row>
    <row r="477" spans="2:8" ht="12.75">
      <c r="B477" s="35">
        <f t="shared" si="49"/>
      </c>
      <c r="C477" s="48">
        <f t="shared" si="50"/>
      </c>
      <c r="D477" s="52">
        <f t="shared" si="51"/>
      </c>
      <c r="E477" s="52">
        <f t="shared" si="52"/>
      </c>
      <c r="F477" s="52">
        <f t="shared" si="53"/>
      </c>
      <c r="G477" s="68">
        <f t="shared" si="54"/>
      </c>
      <c r="H477" s="71">
        <f t="shared" si="55"/>
      </c>
    </row>
    <row r="478" spans="2:8" ht="12.75">
      <c r="B478" s="35">
        <f t="shared" si="49"/>
      </c>
      <c r="C478" s="48">
        <f t="shared" si="50"/>
      </c>
      <c r="D478" s="52">
        <f t="shared" si="51"/>
      </c>
      <c r="E478" s="52">
        <f t="shared" si="52"/>
      </c>
      <c r="F478" s="52">
        <f t="shared" si="53"/>
      </c>
      <c r="G478" s="68">
        <f t="shared" si="54"/>
      </c>
      <c r="H478" s="71">
        <f t="shared" si="55"/>
      </c>
    </row>
    <row r="479" spans="2:8" ht="12.75">
      <c r="B479" s="35">
        <f t="shared" si="49"/>
      </c>
      <c r="C479" s="48">
        <f t="shared" si="50"/>
      </c>
      <c r="D479" s="52">
        <f t="shared" si="51"/>
      </c>
      <c r="E479" s="52">
        <f t="shared" si="52"/>
      </c>
      <c r="F479" s="52">
        <f t="shared" si="53"/>
      </c>
      <c r="G479" s="68">
        <f t="shared" si="54"/>
      </c>
      <c r="H479" s="71">
        <f t="shared" si="55"/>
      </c>
    </row>
    <row r="480" spans="2:8" ht="12.75">
      <c r="B480" s="35">
        <f t="shared" si="49"/>
      </c>
      <c r="C480" s="48">
        <f t="shared" si="50"/>
      </c>
      <c r="D480" s="52">
        <f t="shared" si="51"/>
      </c>
      <c r="E480" s="52">
        <f t="shared" si="52"/>
      </c>
      <c r="F480" s="52">
        <f t="shared" si="53"/>
      </c>
      <c r="G480" s="68">
        <f t="shared" si="54"/>
      </c>
      <c r="H480" s="71">
        <f t="shared" si="55"/>
      </c>
    </row>
    <row r="481" spans="2:8" ht="12.75">
      <c r="B481" s="35">
        <f t="shared" si="49"/>
      </c>
      <c r="C481" s="48">
        <f t="shared" si="50"/>
      </c>
      <c r="D481" s="52">
        <f t="shared" si="51"/>
      </c>
      <c r="E481" s="52">
        <f t="shared" si="52"/>
      </c>
      <c r="F481" s="52">
        <f t="shared" si="53"/>
      </c>
      <c r="G481" s="68">
        <f t="shared" si="54"/>
      </c>
      <c r="H481" s="71">
        <f t="shared" si="55"/>
      </c>
    </row>
    <row r="482" spans="2:8" ht="12.75">
      <c r="B482" s="35">
        <f t="shared" si="49"/>
      </c>
      <c r="C482" s="48">
        <f t="shared" si="50"/>
      </c>
      <c r="D482" s="52">
        <f t="shared" si="51"/>
      </c>
      <c r="E482" s="52">
        <f t="shared" si="52"/>
      </c>
      <c r="F482" s="52">
        <f t="shared" si="53"/>
      </c>
      <c r="G482" s="68">
        <f t="shared" si="54"/>
      </c>
      <c r="H482" s="71">
        <f t="shared" si="55"/>
      </c>
    </row>
    <row r="483" spans="2:8" ht="12.75">
      <c r="B483" s="35">
        <f t="shared" si="49"/>
      </c>
      <c r="C483" s="48">
        <f t="shared" si="50"/>
      </c>
      <c r="D483" s="52">
        <f t="shared" si="51"/>
      </c>
      <c r="E483" s="52">
        <f t="shared" si="52"/>
      </c>
      <c r="F483" s="52">
        <f t="shared" si="53"/>
      </c>
      <c r="G483" s="68">
        <f t="shared" si="54"/>
      </c>
      <c r="H483" s="71">
        <f t="shared" si="55"/>
      </c>
    </row>
    <row r="484" spans="2:8" ht="12.75">
      <c r="B484" s="35">
        <f t="shared" si="49"/>
      </c>
      <c r="C484" s="48">
        <f t="shared" si="50"/>
      </c>
      <c r="D484" s="52">
        <f t="shared" si="51"/>
      </c>
      <c r="E484" s="52">
        <f t="shared" si="52"/>
      </c>
      <c r="F484" s="52">
        <f t="shared" si="53"/>
      </c>
      <c r="G484" s="68">
        <f t="shared" si="54"/>
      </c>
      <c r="H484" s="71">
        <f t="shared" si="55"/>
      </c>
    </row>
    <row r="485" spans="2:8" ht="12.75">
      <c r="B485" s="35">
        <f t="shared" si="49"/>
      </c>
      <c r="C485" s="48">
        <f t="shared" si="50"/>
      </c>
      <c r="D485" s="52">
        <f t="shared" si="51"/>
      </c>
      <c r="E485" s="52">
        <f t="shared" si="52"/>
      </c>
      <c r="F485" s="52">
        <f t="shared" si="53"/>
      </c>
      <c r="G485" s="68">
        <f t="shared" si="54"/>
      </c>
      <c r="H485" s="71">
        <f t="shared" si="55"/>
      </c>
    </row>
    <row r="486" spans="2:8" ht="12.75">
      <c r="B486" s="35">
        <f t="shared" si="49"/>
      </c>
      <c r="C486" s="48">
        <f t="shared" si="50"/>
      </c>
      <c r="D486" s="52">
        <f t="shared" si="51"/>
      </c>
      <c r="E486" s="52">
        <f t="shared" si="52"/>
      </c>
      <c r="F486" s="52">
        <f t="shared" si="53"/>
      </c>
      <c r="G486" s="68">
        <f t="shared" si="54"/>
      </c>
      <c r="H486" s="71">
        <f t="shared" si="55"/>
      </c>
    </row>
    <row r="487" spans="2:8" ht="12.75">
      <c r="B487" s="35">
        <f t="shared" si="49"/>
      </c>
      <c r="C487" s="48">
        <f t="shared" si="50"/>
      </c>
      <c r="D487" s="52">
        <f t="shared" si="51"/>
      </c>
      <c r="E487" s="52">
        <f t="shared" si="52"/>
      </c>
      <c r="F487" s="52">
        <f t="shared" si="53"/>
      </c>
      <c r="G487" s="68">
        <f t="shared" si="54"/>
      </c>
      <c r="H487" s="71">
        <f t="shared" si="55"/>
      </c>
    </row>
    <row r="488" spans="2:8" ht="12.75">
      <c r="B488" s="35">
        <f t="shared" si="49"/>
      </c>
      <c r="C488" s="48">
        <f t="shared" si="50"/>
      </c>
      <c r="D488" s="52">
        <f t="shared" si="51"/>
      </c>
      <c r="E488" s="52">
        <f t="shared" si="52"/>
      </c>
      <c r="F488" s="52">
        <f t="shared" si="53"/>
      </c>
      <c r="G488" s="68">
        <f t="shared" si="54"/>
      </c>
      <c r="H488" s="71">
        <f t="shared" si="55"/>
      </c>
    </row>
    <row r="489" spans="2:8" ht="12.75">
      <c r="B489" s="35">
        <f t="shared" si="49"/>
      </c>
      <c r="C489" s="48">
        <f t="shared" si="50"/>
      </c>
      <c r="D489" s="52">
        <f t="shared" si="51"/>
      </c>
      <c r="E489" s="52">
        <f t="shared" si="52"/>
      </c>
      <c r="F489" s="52">
        <f t="shared" si="53"/>
      </c>
      <c r="G489" s="68">
        <f t="shared" si="54"/>
      </c>
      <c r="H489" s="71">
        <f t="shared" si="55"/>
      </c>
    </row>
    <row r="490" spans="2:8" ht="12.75">
      <c r="B490" s="35">
        <f t="shared" si="49"/>
      </c>
      <c r="C490" s="48">
        <f t="shared" si="50"/>
      </c>
      <c r="D490" s="52">
        <f t="shared" si="51"/>
      </c>
      <c r="E490" s="52">
        <f t="shared" si="52"/>
      </c>
      <c r="F490" s="52">
        <f t="shared" si="53"/>
      </c>
      <c r="G490" s="68">
        <f t="shared" si="54"/>
      </c>
      <c r="H490" s="71">
        <f t="shared" si="55"/>
      </c>
    </row>
    <row r="491" spans="2:8" ht="12.75">
      <c r="B491" s="35">
        <f t="shared" si="49"/>
      </c>
      <c r="C491" s="48">
        <f t="shared" si="50"/>
      </c>
      <c r="D491" s="52">
        <f t="shared" si="51"/>
      </c>
      <c r="E491" s="52">
        <f t="shared" si="52"/>
      </c>
      <c r="F491" s="52">
        <f t="shared" si="53"/>
      </c>
      <c r="G491" s="68">
        <f t="shared" si="54"/>
      </c>
      <c r="H491" s="71">
        <f t="shared" si="55"/>
      </c>
    </row>
    <row r="492" spans="2:8" ht="12.75">
      <c r="B492" s="35">
        <f t="shared" si="49"/>
      </c>
      <c r="C492" s="48">
        <f t="shared" si="50"/>
      </c>
      <c r="D492" s="52">
        <f t="shared" si="51"/>
      </c>
      <c r="E492" s="52">
        <f t="shared" si="52"/>
      </c>
      <c r="F492" s="52">
        <f t="shared" si="53"/>
      </c>
      <c r="G492" s="68">
        <f t="shared" si="54"/>
      </c>
      <c r="H492" s="71">
        <f t="shared" si="55"/>
      </c>
    </row>
    <row r="493" spans="2:8" ht="12.75">
      <c r="B493" s="35">
        <f t="shared" si="49"/>
      </c>
      <c r="C493" s="48">
        <f t="shared" si="50"/>
      </c>
      <c r="D493" s="52">
        <f t="shared" si="51"/>
      </c>
      <c r="E493" s="52">
        <f t="shared" si="52"/>
      </c>
      <c r="F493" s="52">
        <f t="shared" si="53"/>
      </c>
      <c r="G493" s="68">
        <f t="shared" si="54"/>
      </c>
      <c r="H493" s="71">
        <f t="shared" si="55"/>
      </c>
    </row>
    <row r="494" spans="2:8" ht="12.75">
      <c r="B494" s="35">
        <f t="shared" si="49"/>
      </c>
      <c r="C494" s="48">
        <f t="shared" si="50"/>
      </c>
      <c r="D494" s="52">
        <f t="shared" si="51"/>
      </c>
      <c r="E494" s="52">
        <f t="shared" si="52"/>
      </c>
      <c r="F494" s="52">
        <f t="shared" si="53"/>
      </c>
      <c r="G494" s="68">
        <f t="shared" si="54"/>
      </c>
      <c r="H494" s="71">
        <f t="shared" si="55"/>
      </c>
    </row>
    <row r="495" spans="2:8" ht="12.75">
      <c r="B495" s="35">
        <f t="shared" si="49"/>
      </c>
      <c r="C495" s="48">
        <f t="shared" si="50"/>
      </c>
      <c r="D495" s="52">
        <f t="shared" si="51"/>
      </c>
      <c r="E495" s="52">
        <f t="shared" si="52"/>
      </c>
      <c r="F495" s="52">
        <f t="shared" si="53"/>
      </c>
      <c r="G495" s="68">
        <f t="shared" si="54"/>
      </c>
      <c r="H495" s="71">
        <f t="shared" si="55"/>
      </c>
    </row>
    <row r="496" spans="2:8" ht="12.75">
      <c r="B496" s="35">
        <f t="shared" si="49"/>
      </c>
      <c r="C496" s="48">
        <f t="shared" si="50"/>
      </c>
      <c r="D496" s="52">
        <f t="shared" si="51"/>
      </c>
      <c r="E496" s="52">
        <f t="shared" si="52"/>
      </c>
      <c r="F496" s="52">
        <f t="shared" si="53"/>
      </c>
      <c r="G496" s="68">
        <f t="shared" si="54"/>
      </c>
      <c r="H496" s="71">
        <f t="shared" si="55"/>
      </c>
    </row>
    <row r="497" spans="2:8" ht="12.75">
      <c r="B497" s="35">
        <f t="shared" si="49"/>
      </c>
      <c r="C497" s="48">
        <f t="shared" si="50"/>
      </c>
      <c r="D497" s="52">
        <f t="shared" si="51"/>
      </c>
      <c r="E497" s="52">
        <f t="shared" si="52"/>
      </c>
      <c r="F497" s="52">
        <f t="shared" si="53"/>
      </c>
      <c r="G497" s="68">
        <f t="shared" si="54"/>
      </c>
      <c r="H497" s="71">
        <f t="shared" si="55"/>
      </c>
    </row>
    <row r="498" spans="2:8" ht="12.75">
      <c r="B498" s="35">
        <f t="shared" si="49"/>
      </c>
      <c r="C498" s="48">
        <f t="shared" si="50"/>
      </c>
      <c r="D498" s="52">
        <f t="shared" si="51"/>
      </c>
      <c r="E498" s="52">
        <f t="shared" si="52"/>
      </c>
      <c r="F498" s="52">
        <f t="shared" si="53"/>
      </c>
      <c r="G498" s="68">
        <f t="shared" si="54"/>
      </c>
      <c r="H498" s="71">
        <f t="shared" si="55"/>
      </c>
    </row>
    <row r="499" spans="2:8" ht="12.75">
      <c r="B499" s="35">
        <f t="shared" si="49"/>
      </c>
      <c r="C499" s="48">
        <f t="shared" si="50"/>
      </c>
      <c r="D499" s="52">
        <f t="shared" si="51"/>
      </c>
      <c r="E499" s="52">
        <f t="shared" si="52"/>
      </c>
      <c r="F499" s="52">
        <f t="shared" si="53"/>
      </c>
      <c r="G499" s="68">
        <f t="shared" si="54"/>
      </c>
      <c r="H499" s="71">
        <f t="shared" si="55"/>
      </c>
    </row>
    <row r="500" spans="2:8" ht="12.75">
      <c r="B500" s="35">
        <f t="shared" si="49"/>
      </c>
      <c r="C500" s="48">
        <f t="shared" si="50"/>
      </c>
      <c r="D500" s="52">
        <f t="shared" si="51"/>
      </c>
      <c r="E500" s="52">
        <f t="shared" si="52"/>
      </c>
      <c r="F500" s="52">
        <f t="shared" si="53"/>
      </c>
      <c r="G500" s="68">
        <f t="shared" si="54"/>
      </c>
      <c r="H500" s="71">
        <f t="shared" si="55"/>
      </c>
    </row>
    <row r="501" spans="2:8" ht="12.75">
      <c r="B501" s="35">
        <f t="shared" si="49"/>
      </c>
      <c r="C501" s="48">
        <f t="shared" si="50"/>
      </c>
      <c r="D501" s="52">
        <f t="shared" si="51"/>
      </c>
      <c r="E501" s="52">
        <f t="shared" si="52"/>
      </c>
      <c r="F501" s="52">
        <f t="shared" si="53"/>
      </c>
      <c r="G501" s="68">
        <f t="shared" si="54"/>
      </c>
      <c r="H501" s="71">
        <f t="shared" si="55"/>
      </c>
    </row>
    <row r="502" spans="2:8" ht="12.75">
      <c r="B502" s="35">
        <f t="shared" si="49"/>
      </c>
      <c r="C502" s="48">
        <f t="shared" si="50"/>
      </c>
      <c r="D502" s="52">
        <f t="shared" si="51"/>
      </c>
      <c r="E502" s="52">
        <f t="shared" si="52"/>
      </c>
      <c r="F502" s="52">
        <f t="shared" si="53"/>
      </c>
      <c r="G502" s="68">
        <f t="shared" si="54"/>
      </c>
      <c r="H502" s="71">
        <f t="shared" si="55"/>
      </c>
    </row>
    <row r="503" spans="2:8" ht="12.75">
      <c r="B503" s="35">
        <f t="shared" si="49"/>
      </c>
      <c r="C503" s="48">
        <f t="shared" si="50"/>
      </c>
      <c r="D503" s="52">
        <f t="shared" si="51"/>
      </c>
      <c r="E503" s="52">
        <f t="shared" si="52"/>
      </c>
      <c r="F503" s="52">
        <f t="shared" si="53"/>
      </c>
      <c r="G503" s="68">
        <f t="shared" si="54"/>
      </c>
      <c r="H503" s="71">
        <f t="shared" si="55"/>
      </c>
    </row>
    <row r="504" spans="2:8" ht="12.75">
      <c r="B504" s="35">
        <f t="shared" si="49"/>
      </c>
      <c r="C504" s="48">
        <f t="shared" si="50"/>
      </c>
      <c r="D504" s="52">
        <f t="shared" si="51"/>
      </c>
      <c r="E504" s="52">
        <f t="shared" si="52"/>
      </c>
      <c r="F504" s="52">
        <f t="shared" si="53"/>
      </c>
      <c r="G504" s="68">
        <f t="shared" si="54"/>
      </c>
      <c r="H504" s="71">
        <f t="shared" si="55"/>
      </c>
    </row>
    <row r="505" spans="2:8" ht="12.75">
      <c r="B505" s="35">
        <f t="shared" si="49"/>
      </c>
      <c r="C505" s="48">
        <f t="shared" si="50"/>
      </c>
      <c r="D505" s="52">
        <f t="shared" si="51"/>
      </c>
      <c r="E505" s="52">
        <f t="shared" si="52"/>
      </c>
      <c r="F505" s="52">
        <f t="shared" si="53"/>
      </c>
      <c r="G505" s="68">
        <f t="shared" si="54"/>
      </c>
      <c r="H505" s="71">
        <f t="shared" si="55"/>
      </c>
    </row>
    <row r="506" spans="2:8" ht="12.75">
      <c r="B506" s="35">
        <f t="shared" si="49"/>
      </c>
      <c r="C506" s="48">
        <f t="shared" si="50"/>
      </c>
      <c r="D506" s="52">
        <f t="shared" si="51"/>
      </c>
      <c r="E506" s="52">
        <f t="shared" si="52"/>
      </c>
      <c r="F506" s="52">
        <f t="shared" si="53"/>
      </c>
      <c r="G506" s="68">
        <f t="shared" si="54"/>
      </c>
      <c r="H506" s="71">
        <f t="shared" si="55"/>
      </c>
    </row>
    <row r="507" spans="2:8" ht="12.75">
      <c r="B507" s="35">
        <f t="shared" si="49"/>
      </c>
      <c r="C507" s="48">
        <f t="shared" si="50"/>
      </c>
      <c r="D507" s="52">
        <f t="shared" si="51"/>
      </c>
      <c r="E507" s="52">
        <f t="shared" si="52"/>
      </c>
      <c r="F507" s="52">
        <f t="shared" si="53"/>
      </c>
      <c r="G507" s="68">
        <f t="shared" si="54"/>
      </c>
      <c r="H507" s="71">
        <f t="shared" si="55"/>
      </c>
    </row>
    <row r="508" spans="2:8" ht="12.75">
      <c r="B508" s="35">
        <f t="shared" si="49"/>
      </c>
      <c r="C508" s="48">
        <f t="shared" si="50"/>
      </c>
      <c r="D508" s="52">
        <f t="shared" si="51"/>
      </c>
      <c r="E508" s="52">
        <f t="shared" si="52"/>
      </c>
      <c r="F508" s="52">
        <f t="shared" si="53"/>
      </c>
      <c r="G508" s="68">
        <f t="shared" si="54"/>
      </c>
      <c r="H508" s="71">
        <f t="shared" si="55"/>
      </c>
    </row>
    <row r="509" spans="2:8" ht="12.75">
      <c r="B509" s="35">
        <f t="shared" si="49"/>
      </c>
      <c r="C509" s="48">
        <f t="shared" si="50"/>
      </c>
      <c r="D509" s="52">
        <f t="shared" si="51"/>
      </c>
      <c r="E509" s="52">
        <f t="shared" si="52"/>
      </c>
      <c r="F509" s="52">
        <f t="shared" si="53"/>
      </c>
      <c r="G509" s="68">
        <f t="shared" si="54"/>
      </c>
      <c r="H509" s="71">
        <f t="shared" si="55"/>
      </c>
    </row>
    <row r="510" spans="2:8" ht="12.75">
      <c r="B510" s="35">
        <f t="shared" si="49"/>
      </c>
      <c r="C510" s="48">
        <f t="shared" si="50"/>
      </c>
      <c r="D510" s="52">
        <f t="shared" si="51"/>
      </c>
      <c r="E510" s="52">
        <f t="shared" si="52"/>
      </c>
      <c r="F510" s="52">
        <f t="shared" si="53"/>
      </c>
      <c r="G510" s="68">
        <f t="shared" si="54"/>
      </c>
      <c r="H510" s="71">
        <f t="shared" si="55"/>
      </c>
    </row>
    <row r="511" spans="2:8" ht="12.75">
      <c r="B511" s="35">
        <f t="shared" si="49"/>
      </c>
      <c r="C511" s="48">
        <f t="shared" si="50"/>
      </c>
      <c r="D511" s="52">
        <f t="shared" si="51"/>
      </c>
      <c r="E511" s="52">
        <f t="shared" si="52"/>
      </c>
      <c r="F511" s="52">
        <f t="shared" si="53"/>
      </c>
      <c r="G511" s="68">
        <f t="shared" si="54"/>
      </c>
      <c r="H511" s="71">
        <f t="shared" si="55"/>
      </c>
    </row>
    <row r="512" spans="2:8" ht="12.75">
      <c r="B512" s="35">
        <f t="shared" si="49"/>
      </c>
      <c r="C512" s="48">
        <f t="shared" si="50"/>
      </c>
      <c r="D512" s="52">
        <f t="shared" si="51"/>
      </c>
      <c r="E512" s="52">
        <f t="shared" si="52"/>
      </c>
      <c r="F512" s="52">
        <f t="shared" si="53"/>
      </c>
      <c r="G512" s="68">
        <f t="shared" si="54"/>
      </c>
      <c r="H512" s="71">
        <f t="shared" si="55"/>
      </c>
    </row>
    <row r="513" spans="2:8" ht="12.75">
      <c r="B513" s="35">
        <f t="shared" si="49"/>
      </c>
      <c r="C513" s="48">
        <f t="shared" si="50"/>
      </c>
      <c r="D513" s="52">
        <f t="shared" si="51"/>
      </c>
      <c r="E513" s="52">
        <f t="shared" si="52"/>
      </c>
      <c r="F513" s="52">
        <f t="shared" si="53"/>
      </c>
      <c r="G513" s="68">
        <f t="shared" si="54"/>
      </c>
      <c r="H513" s="71">
        <f t="shared" si="55"/>
      </c>
    </row>
    <row r="514" spans="2:8" ht="12.75">
      <c r="B514" s="35">
        <f t="shared" si="49"/>
      </c>
      <c r="C514" s="48">
        <f t="shared" si="50"/>
      </c>
      <c r="D514" s="52">
        <f t="shared" si="51"/>
      </c>
      <c r="E514" s="52">
        <f t="shared" si="52"/>
      </c>
      <c r="F514" s="52">
        <f t="shared" si="53"/>
      </c>
      <c r="G514" s="68">
        <f t="shared" si="54"/>
      </c>
      <c r="H514" s="71">
        <f t="shared" si="55"/>
      </c>
    </row>
    <row r="515" spans="2:8" ht="12.75">
      <c r="B515" s="35">
        <f t="shared" si="49"/>
      </c>
      <c r="C515" s="48">
        <f t="shared" si="50"/>
      </c>
      <c r="D515" s="52">
        <f t="shared" si="51"/>
      </c>
      <c r="E515" s="52">
        <f t="shared" si="52"/>
      </c>
      <c r="F515" s="52">
        <f t="shared" si="53"/>
      </c>
      <c r="G515" s="68">
        <f t="shared" si="54"/>
      </c>
      <c r="H515" s="71">
        <f t="shared" si="55"/>
      </c>
    </row>
    <row r="516" spans="2:8" ht="12.75">
      <c r="B516" s="35">
        <f t="shared" si="49"/>
      </c>
      <c r="C516" s="48">
        <f t="shared" si="50"/>
      </c>
      <c r="D516" s="52">
        <f t="shared" si="51"/>
      </c>
      <c r="E516" s="52">
        <f t="shared" si="52"/>
      </c>
      <c r="F516" s="52">
        <f t="shared" si="53"/>
      </c>
      <c r="G516" s="68">
        <f t="shared" si="54"/>
      </c>
      <c r="H516" s="71">
        <f t="shared" si="55"/>
      </c>
    </row>
    <row r="517" spans="2:8" ht="12.75">
      <c r="B517" s="35">
        <f t="shared" si="49"/>
      </c>
      <c r="C517" s="48">
        <f t="shared" si="50"/>
      </c>
      <c r="D517" s="52">
        <f t="shared" si="51"/>
      </c>
      <c r="E517" s="52">
        <f t="shared" si="52"/>
      </c>
      <c r="F517" s="52">
        <f t="shared" si="53"/>
      </c>
      <c r="G517" s="68">
        <f t="shared" si="54"/>
      </c>
      <c r="H517" s="71">
        <f t="shared" si="55"/>
      </c>
    </row>
    <row r="518" spans="2:8" ht="12.75">
      <c r="B518" s="35">
        <f t="shared" si="49"/>
      </c>
      <c r="C518" s="48">
        <f t="shared" si="50"/>
      </c>
      <c r="D518" s="52">
        <f t="shared" si="51"/>
      </c>
      <c r="E518" s="52">
        <f t="shared" si="52"/>
      </c>
      <c r="F518" s="52">
        <f t="shared" si="53"/>
      </c>
      <c r="G518" s="68">
        <f t="shared" si="54"/>
      </c>
      <c r="H518" s="71">
        <f t="shared" si="55"/>
      </c>
    </row>
    <row r="519" spans="2:8" ht="12.75">
      <c r="B519" s="35">
        <f t="shared" si="49"/>
      </c>
      <c r="C519" s="48">
        <f t="shared" si="50"/>
      </c>
      <c r="D519" s="52">
        <f t="shared" si="51"/>
      </c>
      <c r="E519" s="52">
        <f t="shared" si="52"/>
      </c>
      <c r="F519" s="52">
        <f t="shared" si="53"/>
      </c>
      <c r="G519" s="68">
        <f t="shared" si="54"/>
      </c>
      <c r="H519" s="71">
        <f t="shared" si="55"/>
      </c>
    </row>
    <row r="520" spans="2:8" ht="12.75">
      <c r="B520" s="35">
        <f t="shared" si="49"/>
      </c>
      <c r="C520" s="48">
        <f t="shared" si="50"/>
      </c>
      <c r="D520" s="52">
        <f t="shared" si="51"/>
      </c>
      <c r="E520" s="52">
        <f t="shared" si="52"/>
      </c>
      <c r="F520" s="52">
        <f t="shared" si="53"/>
      </c>
      <c r="G520" s="68">
        <f t="shared" si="54"/>
      </c>
      <c r="H520" s="71">
        <f t="shared" si="55"/>
      </c>
    </row>
    <row r="521" spans="2:8" ht="12.75">
      <c r="B521" s="35">
        <f t="shared" si="49"/>
      </c>
      <c r="C521" s="48">
        <f t="shared" si="50"/>
      </c>
      <c r="D521" s="52">
        <f t="shared" si="51"/>
      </c>
      <c r="E521" s="52">
        <f t="shared" si="52"/>
      </c>
      <c r="F521" s="52">
        <f t="shared" si="53"/>
      </c>
      <c r="G521" s="68">
        <f t="shared" si="54"/>
      </c>
      <c r="H521" s="71">
        <f t="shared" si="55"/>
      </c>
    </row>
    <row r="522" spans="2:8" ht="12.75">
      <c r="B522" s="35">
        <f t="shared" si="49"/>
      </c>
      <c r="C522" s="48">
        <f t="shared" si="50"/>
      </c>
      <c r="D522" s="52">
        <f t="shared" si="51"/>
      </c>
      <c r="E522" s="52">
        <f t="shared" si="52"/>
      </c>
      <c r="F522" s="52">
        <f t="shared" si="53"/>
      </c>
      <c r="G522" s="68">
        <f t="shared" si="54"/>
      </c>
      <c r="H522" s="71">
        <f t="shared" si="55"/>
      </c>
    </row>
    <row r="523" spans="2:8" ht="12.75">
      <c r="B523" s="35">
        <f t="shared" si="49"/>
      </c>
      <c r="C523" s="48">
        <f t="shared" si="50"/>
      </c>
      <c r="D523" s="52">
        <f t="shared" si="51"/>
      </c>
      <c r="E523" s="52">
        <f t="shared" si="52"/>
      </c>
      <c r="F523" s="52">
        <f t="shared" si="53"/>
      </c>
      <c r="G523" s="68">
        <f t="shared" si="54"/>
      </c>
      <c r="H523" s="71">
        <f t="shared" si="55"/>
      </c>
    </row>
    <row r="524" spans="2:8" ht="12.75">
      <c r="B524" s="35">
        <f t="shared" si="49"/>
      </c>
      <c r="C524" s="48">
        <f t="shared" si="50"/>
      </c>
      <c r="D524" s="52">
        <f t="shared" si="51"/>
      </c>
      <c r="E524" s="52">
        <f t="shared" si="52"/>
      </c>
      <c r="F524" s="52">
        <f t="shared" si="53"/>
      </c>
      <c r="G524" s="68">
        <f t="shared" si="54"/>
      </c>
      <c r="H524" s="71">
        <f t="shared" si="55"/>
      </c>
    </row>
    <row r="525" spans="2:8" ht="12.75">
      <c r="B525" s="35">
        <f t="shared" si="49"/>
      </c>
      <c r="C525" s="48">
        <f t="shared" si="50"/>
      </c>
      <c r="D525" s="52">
        <f t="shared" si="51"/>
      </c>
      <c r="E525" s="52">
        <f t="shared" si="52"/>
      </c>
      <c r="F525" s="52">
        <f t="shared" si="53"/>
      </c>
      <c r="G525" s="68">
        <f t="shared" si="54"/>
      </c>
      <c r="H525" s="71">
        <f t="shared" si="55"/>
      </c>
    </row>
    <row r="526" spans="2:8" ht="12.75">
      <c r="B526" s="35">
        <f t="shared" si="49"/>
      </c>
      <c r="C526" s="48">
        <f t="shared" si="50"/>
      </c>
      <c r="D526" s="52">
        <f t="shared" si="51"/>
      </c>
      <c r="E526" s="52">
        <f t="shared" si="52"/>
      </c>
      <c r="F526" s="52">
        <f t="shared" si="53"/>
      </c>
      <c r="G526" s="68">
        <f t="shared" si="54"/>
      </c>
      <c r="H526" s="71">
        <f t="shared" si="55"/>
      </c>
    </row>
    <row r="527" spans="2:8" ht="12.75">
      <c r="B527" s="35">
        <f t="shared" si="49"/>
      </c>
      <c r="C527" s="48">
        <f t="shared" si="50"/>
      </c>
      <c r="D527" s="52">
        <f t="shared" si="51"/>
      </c>
      <c r="E527" s="52">
        <f t="shared" si="52"/>
      </c>
      <c r="F527" s="52">
        <f t="shared" si="53"/>
      </c>
      <c r="G527" s="68">
        <f t="shared" si="54"/>
      </c>
      <c r="H527" s="71">
        <f t="shared" si="55"/>
      </c>
    </row>
    <row r="528" spans="2:8" ht="12.75">
      <c r="B528" s="35">
        <f t="shared" si="49"/>
      </c>
      <c r="C528" s="48">
        <f t="shared" si="50"/>
      </c>
      <c r="D528" s="52">
        <f t="shared" si="51"/>
      </c>
      <c r="E528" s="52">
        <f t="shared" si="52"/>
      </c>
      <c r="F528" s="52">
        <f t="shared" si="53"/>
      </c>
      <c r="G528" s="68">
        <f t="shared" si="54"/>
      </c>
      <c r="H528" s="71">
        <f t="shared" si="55"/>
      </c>
    </row>
    <row r="529" spans="2:8" ht="12.75">
      <c r="B529" s="35">
        <f t="shared" si="49"/>
      </c>
      <c r="C529" s="48">
        <f t="shared" si="50"/>
      </c>
      <c r="D529" s="52">
        <f t="shared" si="51"/>
      </c>
      <c r="E529" s="52">
        <f t="shared" si="52"/>
      </c>
      <c r="F529" s="52">
        <f t="shared" si="53"/>
      </c>
      <c r="G529" s="68">
        <f t="shared" si="54"/>
      </c>
      <c r="H529" s="71">
        <f t="shared" si="55"/>
      </c>
    </row>
    <row r="530" spans="2:8" ht="12.75">
      <c r="B530" s="35">
        <f t="shared" si="49"/>
      </c>
      <c r="C530" s="48">
        <f t="shared" si="50"/>
      </c>
      <c r="D530" s="52">
        <f t="shared" si="51"/>
      </c>
      <c r="E530" s="52">
        <f t="shared" si="52"/>
      </c>
      <c r="F530" s="52">
        <f t="shared" si="53"/>
      </c>
      <c r="G530" s="68">
        <f t="shared" si="54"/>
      </c>
      <c r="H530" s="71">
        <f t="shared" si="55"/>
      </c>
    </row>
    <row r="531" spans="2:8" ht="12.75">
      <c r="B531" s="35">
        <f t="shared" si="49"/>
      </c>
      <c r="C531" s="48">
        <f t="shared" si="50"/>
      </c>
      <c r="D531" s="52">
        <f t="shared" si="51"/>
      </c>
      <c r="E531" s="52">
        <f t="shared" si="52"/>
      </c>
      <c r="F531" s="52">
        <f t="shared" si="53"/>
      </c>
      <c r="G531" s="68">
        <f t="shared" si="54"/>
      </c>
      <c r="H531" s="71">
        <f t="shared" si="55"/>
      </c>
    </row>
    <row r="532" spans="2:8" ht="12.75">
      <c r="B532" s="35">
        <f t="shared" si="49"/>
      </c>
      <c r="C532" s="48">
        <f t="shared" si="50"/>
      </c>
      <c r="D532" s="52">
        <f t="shared" si="51"/>
      </c>
      <c r="E532" s="52">
        <f t="shared" si="52"/>
      </c>
      <c r="F532" s="52">
        <f t="shared" si="53"/>
      </c>
      <c r="G532" s="68">
        <f t="shared" si="54"/>
      </c>
      <c r="H532" s="71">
        <f t="shared" si="55"/>
      </c>
    </row>
    <row r="533" spans="2:8" ht="12.75">
      <c r="B533" s="35">
        <f t="shared" si="49"/>
      </c>
      <c r="C533" s="48">
        <f t="shared" si="50"/>
      </c>
      <c r="D533" s="52">
        <f t="shared" si="51"/>
      </c>
      <c r="E533" s="52">
        <f t="shared" si="52"/>
      </c>
      <c r="F533" s="52">
        <f t="shared" si="53"/>
      </c>
      <c r="G533" s="68">
        <f t="shared" si="54"/>
      </c>
      <c r="H533" s="71">
        <f t="shared" si="55"/>
      </c>
    </row>
    <row r="534" spans="2:8" ht="12.75">
      <c r="B534" s="35">
        <f t="shared" si="49"/>
      </c>
      <c r="C534" s="48">
        <f t="shared" si="50"/>
      </c>
      <c r="D534" s="52">
        <f t="shared" si="51"/>
      </c>
      <c r="E534" s="52">
        <f t="shared" si="52"/>
      </c>
      <c r="F534" s="52">
        <f t="shared" si="53"/>
      </c>
      <c r="G534" s="68">
        <f t="shared" si="54"/>
      </c>
      <c r="H534" s="71">
        <f t="shared" si="55"/>
      </c>
    </row>
    <row r="535" spans="2:8" ht="12.75">
      <c r="B535" s="35">
        <f t="shared" si="49"/>
      </c>
      <c r="C535" s="48">
        <f t="shared" si="50"/>
      </c>
      <c r="D535" s="52">
        <f t="shared" si="51"/>
      </c>
      <c r="E535" s="52">
        <f t="shared" si="52"/>
      </c>
      <c r="F535" s="52">
        <f t="shared" si="53"/>
      </c>
      <c r="G535" s="68">
        <f t="shared" si="54"/>
      </c>
      <c r="H535" s="71">
        <f t="shared" si="55"/>
      </c>
    </row>
    <row r="536" spans="2:8" ht="12.75">
      <c r="B536" s="35">
        <f t="shared" si="49"/>
      </c>
      <c r="C536" s="48">
        <f t="shared" si="50"/>
      </c>
      <c r="D536" s="52">
        <f t="shared" si="51"/>
      </c>
      <c r="E536" s="52">
        <f t="shared" si="52"/>
      </c>
      <c r="F536" s="52">
        <f t="shared" si="53"/>
      </c>
      <c r="G536" s="68">
        <f t="shared" si="54"/>
      </c>
      <c r="H536" s="71">
        <f t="shared" si="55"/>
      </c>
    </row>
    <row r="537" spans="2:8" ht="12.75">
      <c r="B537" s="35">
        <f t="shared" si="49"/>
      </c>
      <c r="C537" s="48">
        <f t="shared" si="50"/>
      </c>
      <c r="D537" s="52">
        <f t="shared" si="51"/>
      </c>
      <c r="E537" s="52">
        <f t="shared" si="52"/>
      </c>
      <c r="F537" s="52">
        <f t="shared" si="53"/>
      </c>
      <c r="G537" s="68">
        <f t="shared" si="54"/>
      </c>
      <c r="H537" s="71">
        <f t="shared" si="55"/>
      </c>
    </row>
    <row r="538" spans="2:8" ht="12.75">
      <c r="B538" s="35">
        <f aca="true" t="shared" si="56" ref="B538:B570">pagam.Num</f>
      </c>
      <c r="C538" s="48">
        <f aca="true" t="shared" si="57" ref="C538:C570">Mostra.Data</f>
      </c>
      <c r="D538" s="52">
        <f aca="true" t="shared" si="58" ref="D538:D570">Bil.Iniz</f>
      </c>
      <c r="E538" s="52">
        <f aca="true" t="shared" si="59" ref="E538:E570">Interesse</f>
      </c>
      <c r="F538" s="52">
        <f aca="true" t="shared" si="60" ref="F538:F570">Capitale</f>
      </c>
      <c r="G538" s="68">
        <f aca="true" t="shared" si="61" ref="G538:G570">Bilancio.finale</f>
      </c>
      <c r="H538" s="71">
        <f aca="true" t="shared" si="62" ref="H538:H570">Interesse.Comp</f>
      </c>
    </row>
    <row r="539" spans="2:8" ht="12.75">
      <c r="B539" s="35">
        <f t="shared" si="56"/>
      </c>
      <c r="C539" s="48">
        <f t="shared" si="57"/>
      </c>
      <c r="D539" s="52">
        <f t="shared" si="58"/>
      </c>
      <c r="E539" s="52">
        <f t="shared" si="59"/>
      </c>
      <c r="F539" s="52">
        <f t="shared" si="60"/>
      </c>
      <c r="G539" s="68">
        <f t="shared" si="61"/>
      </c>
      <c r="H539" s="71">
        <f t="shared" si="62"/>
      </c>
    </row>
    <row r="540" spans="2:8" ht="12.75">
      <c r="B540" s="35">
        <f t="shared" si="56"/>
      </c>
      <c r="C540" s="48">
        <f t="shared" si="57"/>
      </c>
      <c r="D540" s="52">
        <f t="shared" si="58"/>
      </c>
      <c r="E540" s="52">
        <f t="shared" si="59"/>
      </c>
      <c r="F540" s="52">
        <f t="shared" si="60"/>
      </c>
      <c r="G540" s="68">
        <f t="shared" si="61"/>
      </c>
      <c r="H540" s="71">
        <f t="shared" si="62"/>
      </c>
    </row>
    <row r="541" spans="2:8" ht="12.75">
      <c r="B541" s="35">
        <f t="shared" si="56"/>
      </c>
      <c r="C541" s="48">
        <f t="shared" si="57"/>
      </c>
      <c r="D541" s="52">
        <f t="shared" si="58"/>
      </c>
      <c r="E541" s="52">
        <f t="shared" si="59"/>
      </c>
      <c r="F541" s="52">
        <f t="shared" si="60"/>
      </c>
      <c r="G541" s="68">
        <f t="shared" si="61"/>
      </c>
      <c r="H541" s="71">
        <f t="shared" si="62"/>
      </c>
    </row>
    <row r="542" spans="2:8" ht="12.75">
      <c r="B542" s="35">
        <f t="shared" si="56"/>
      </c>
      <c r="C542" s="48">
        <f t="shared" si="57"/>
      </c>
      <c r="D542" s="52">
        <f t="shared" si="58"/>
      </c>
      <c r="E542" s="52">
        <f t="shared" si="59"/>
      </c>
      <c r="F542" s="52">
        <f t="shared" si="60"/>
      </c>
      <c r="G542" s="68">
        <f t="shared" si="61"/>
      </c>
      <c r="H542" s="71">
        <f t="shared" si="62"/>
      </c>
    </row>
    <row r="543" spans="2:8" ht="12.75">
      <c r="B543" s="35">
        <f t="shared" si="56"/>
      </c>
      <c r="C543" s="48">
        <f t="shared" si="57"/>
      </c>
      <c r="D543" s="52">
        <f t="shared" si="58"/>
      </c>
      <c r="E543" s="52">
        <f t="shared" si="59"/>
      </c>
      <c r="F543" s="52">
        <f t="shared" si="60"/>
      </c>
      <c r="G543" s="68">
        <f t="shared" si="61"/>
      </c>
      <c r="H543" s="71">
        <f t="shared" si="62"/>
      </c>
    </row>
    <row r="544" spans="2:8" ht="12.75">
      <c r="B544" s="35">
        <f t="shared" si="56"/>
      </c>
      <c r="C544" s="48">
        <f t="shared" si="57"/>
      </c>
      <c r="D544" s="52">
        <f t="shared" si="58"/>
      </c>
      <c r="E544" s="52">
        <f t="shared" si="59"/>
      </c>
      <c r="F544" s="52">
        <f t="shared" si="60"/>
      </c>
      <c r="G544" s="68">
        <f t="shared" si="61"/>
      </c>
      <c r="H544" s="71">
        <f t="shared" si="62"/>
      </c>
    </row>
    <row r="545" spans="2:8" ht="12.75">
      <c r="B545" s="35">
        <f t="shared" si="56"/>
      </c>
      <c r="C545" s="48">
        <f t="shared" si="57"/>
      </c>
      <c r="D545" s="52">
        <f t="shared" si="58"/>
      </c>
      <c r="E545" s="52">
        <f t="shared" si="59"/>
      </c>
      <c r="F545" s="52">
        <f t="shared" si="60"/>
      </c>
      <c r="G545" s="68">
        <f t="shared" si="61"/>
      </c>
      <c r="H545" s="71">
        <f t="shared" si="62"/>
      </c>
    </row>
    <row r="546" spans="2:8" ht="12.75">
      <c r="B546" s="35">
        <f t="shared" si="56"/>
      </c>
      <c r="C546" s="48">
        <f t="shared" si="57"/>
      </c>
      <c r="D546" s="52">
        <f t="shared" si="58"/>
      </c>
      <c r="E546" s="52">
        <f t="shared" si="59"/>
      </c>
      <c r="F546" s="52">
        <f t="shared" si="60"/>
      </c>
      <c r="G546" s="68">
        <f t="shared" si="61"/>
      </c>
      <c r="H546" s="71">
        <f t="shared" si="62"/>
      </c>
    </row>
    <row r="547" spans="2:8" ht="12.75">
      <c r="B547" s="35">
        <f t="shared" si="56"/>
      </c>
      <c r="C547" s="48">
        <f t="shared" si="57"/>
      </c>
      <c r="D547" s="52">
        <f t="shared" si="58"/>
      </c>
      <c r="E547" s="52">
        <f t="shared" si="59"/>
      </c>
      <c r="F547" s="52">
        <f t="shared" si="60"/>
      </c>
      <c r="G547" s="68">
        <f t="shared" si="61"/>
      </c>
      <c r="H547" s="71">
        <f t="shared" si="62"/>
      </c>
    </row>
    <row r="548" spans="2:8" ht="12.75">
      <c r="B548" s="35">
        <f t="shared" si="56"/>
      </c>
      <c r="C548" s="48">
        <f t="shared" si="57"/>
      </c>
      <c r="D548" s="52">
        <f t="shared" si="58"/>
      </c>
      <c r="E548" s="52">
        <f t="shared" si="59"/>
      </c>
      <c r="F548" s="52">
        <f t="shared" si="60"/>
      </c>
      <c r="G548" s="68">
        <f t="shared" si="61"/>
      </c>
      <c r="H548" s="71">
        <f t="shared" si="62"/>
      </c>
    </row>
    <row r="549" spans="2:8" ht="12.75">
      <c r="B549" s="35">
        <f t="shared" si="56"/>
      </c>
      <c r="C549" s="48">
        <f t="shared" si="57"/>
      </c>
      <c r="D549" s="52">
        <f t="shared" si="58"/>
      </c>
      <c r="E549" s="52">
        <f t="shared" si="59"/>
      </c>
      <c r="F549" s="52">
        <f t="shared" si="60"/>
      </c>
      <c r="G549" s="68">
        <f t="shared" si="61"/>
      </c>
      <c r="H549" s="71">
        <f t="shared" si="62"/>
      </c>
    </row>
    <row r="550" spans="2:8" ht="12.75">
      <c r="B550" s="35">
        <f t="shared" si="56"/>
      </c>
      <c r="C550" s="48">
        <f t="shared" si="57"/>
      </c>
      <c r="D550" s="52">
        <f t="shared" si="58"/>
      </c>
      <c r="E550" s="52">
        <f t="shared" si="59"/>
      </c>
      <c r="F550" s="52">
        <f t="shared" si="60"/>
      </c>
      <c r="G550" s="68">
        <f t="shared" si="61"/>
      </c>
      <c r="H550" s="71">
        <f t="shared" si="62"/>
      </c>
    </row>
    <row r="551" spans="2:8" ht="12.75">
      <c r="B551" s="35">
        <f t="shared" si="56"/>
      </c>
      <c r="C551" s="48">
        <f t="shared" si="57"/>
      </c>
      <c r="D551" s="52">
        <f t="shared" si="58"/>
      </c>
      <c r="E551" s="52">
        <f t="shared" si="59"/>
      </c>
      <c r="F551" s="52">
        <f t="shared" si="60"/>
      </c>
      <c r="G551" s="68">
        <f t="shared" si="61"/>
      </c>
      <c r="H551" s="71">
        <f t="shared" si="62"/>
      </c>
    </row>
    <row r="552" spans="2:8" ht="12.75">
      <c r="B552" s="35">
        <f t="shared" si="56"/>
      </c>
      <c r="C552" s="48">
        <f t="shared" si="57"/>
      </c>
      <c r="D552" s="52">
        <f t="shared" si="58"/>
      </c>
      <c r="E552" s="52">
        <f t="shared" si="59"/>
      </c>
      <c r="F552" s="52">
        <f t="shared" si="60"/>
      </c>
      <c r="G552" s="68">
        <f t="shared" si="61"/>
      </c>
      <c r="H552" s="71">
        <f t="shared" si="62"/>
      </c>
    </row>
    <row r="553" spans="2:8" ht="12.75">
      <c r="B553" s="35">
        <f t="shared" si="56"/>
      </c>
      <c r="C553" s="48">
        <f t="shared" si="57"/>
      </c>
      <c r="D553" s="52">
        <f t="shared" si="58"/>
      </c>
      <c r="E553" s="52">
        <f t="shared" si="59"/>
      </c>
      <c r="F553" s="52">
        <f t="shared" si="60"/>
      </c>
      <c r="G553" s="68">
        <f t="shared" si="61"/>
      </c>
      <c r="H553" s="71">
        <f t="shared" si="62"/>
      </c>
    </row>
    <row r="554" spans="2:8" ht="12.75">
      <c r="B554" s="35">
        <f t="shared" si="56"/>
      </c>
      <c r="C554" s="48">
        <f t="shared" si="57"/>
      </c>
      <c r="D554" s="52">
        <f t="shared" si="58"/>
      </c>
      <c r="E554" s="52">
        <f t="shared" si="59"/>
      </c>
      <c r="F554" s="52">
        <f t="shared" si="60"/>
      </c>
      <c r="G554" s="68">
        <f t="shared" si="61"/>
      </c>
      <c r="H554" s="71">
        <f t="shared" si="62"/>
      </c>
    </row>
    <row r="555" spans="2:8" ht="12.75">
      <c r="B555" s="35">
        <f t="shared" si="56"/>
      </c>
      <c r="C555" s="48">
        <f t="shared" si="57"/>
      </c>
      <c r="D555" s="52">
        <f t="shared" si="58"/>
      </c>
      <c r="E555" s="52">
        <f t="shared" si="59"/>
      </c>
      <c r="F555" s="52">
        <f t="shared" si="60"/>
      </c>
      <c r="G555" s="68">
        <f t="shared" si="61"/>
      </c>
      <c r="H555" s="71">
        <f t="shared" si="62"/>
      </c>
    </row>
    <row r="556" spans="2:8" ht="12.75">
      <c r="B556" s="35">
        <f t="shared" si="56"/>
      </c>
      <c r="C556" s="48">
        <f t="shared" si="57"/>
      </c>
      <c r="D556" s="52">
        <f t="shared" si="58"/>
      </c>
      <c r="E556" s="52">
        <f t="shared" si="59"/>
      </c>
      <c r="F556" s="52">
        <f t="shared" si="60"/>
      </c>
      <c r="G556" s="68">
        <f t="shared" si="61"/>
      </c>
      <c r="H556" s="71">
        <f t="shared" si="62"/>
      </c>
    </row>
    <row r="557" spans="2:8" ht="12.75">
      <c r="B557" s="35">
        <f t="shared" si="56"/>
      </c>
      <c r="C557" s="48">
        <f t="shared" si="57"/>
      </c>
      <c r="D557" s="52">
        <f t="shared" si="58"/>
      </c>
      <c r="E557" s="52">
        <f t="shared" si="59"/>
      </c>
      <c r="F557" s="52">
        <f t="shared" si="60"/>
      </c>
      <c r="G557" s="68">
        <f t="shared" si="61"/>
      </c>
      <c r="H557" s="71">
        <f t="shared" si="62"/>
      </c>
    </row>
    <row r="558" spans="2:8" ht="12.75">
      <c r="B558" s="35">
        <f t="shared" si="56"/>
      </c>
      <c r="C558" s="48">
        <f t="shared" si="57"/>
      </c>
      <c r="D558" s="52">
        <f t="shared" si="58"/>
      </c>
      <c r="E558" s="52">
        <f t="shared" si="59"/>
      </c>
      <c r="F558" s="52">
        <f t="shared" si="60"/>
      </c>
      <c r="G558" s="68">
        <f t="shared" si="61"/>
      </c>
      <c r="H558" s="71">
        <f t="shared" si="62"/>
      </c>
    </row>
    <row r="559" spans="2:8" ht="12.75">
      <c r="B559" s="35">
        <f t="shared" si="56"/>
      </c>
      <c r="C559" s="48">
        <f t="shared" si="57"/>
      </c>
      <c r="D559" s="52">
        <f t="shared" si="58"/>
      </c>
      <c r="E559" s="52">
        <f t="shared" si="59"/>
      </c>
      <c r="F559" s="52">
        <f t="shared" si="60"/>
      </c>
      <c r="G559" s="68">
        <f t="shared" si="61"/>
      </c>
      <c r="H559" s="71">
        <f t="shared" si="62"/>
      </c>
    </row>
    <row r="560" spans="2:8" ht="12.75">
      <c r="B560" s="35">
        <f t="shared" si="56"/>
      </c>
      <c r="C560" s="48">
        <f t="shared" si="57"/>
      </c>
      <c r="D560" s="52">
        <f t="shared" si="58"/>
      </c>
      <c r="E560" s="52">
        <f t="shared" si="59"/>
      </c>
      <c r="F560" s="52">
        <f t="shared" si="60"/>
      </c>
      <c r="G560" s="68">
        <f t="shared" si="61"/>
      </c>
      <c r="H560" s="71">
        <f t="shared" si="62"/>
      </c>
    </row>
    <row r="561" spans="2:8" ht="12.75">
      <c r="B561" s="35">
        <f t="shared" si="56"/>
      </c>
      <c r="C561" s="48">
        <f t="shared" si="57"/>
      </c>
      <c r="D561" s="52">
        <f t="shared" si="58"/>
      </c>
      <c r="E561" s="52">
        <f t="shared" si="59"/>
      </c>
      <c r="F561" s="52">
        <f t="shared" si="60"/>
      </c>
      <c r="G561" s="68">
        <f t="shared" si="61"/>
      </c>
      <c r="H561" s="71">
        <f t="shared" si="62"/>
      </c>
    </row>
    <row r="562" spans="2:8" ht="12.75">
      <c r="B562" s="35">
        <f t="shared" si="56"/>
      </c>
      <c r="C562" s="48">
        <f t="shared" si="57"/>
      </c>
      <c r="D562" s="52">
        <f t="shared" si="58"/>
      </c>
      <c r="E562" s="52">
        <f t="shared" si="59"/>
      </c>
      <c r="F562" s="52">
        <f t="shared" si="60"/>
      </c>
      <c r="G562" s="68">
        <f t="shared" si="61"/>
      </c>
      <c r="H562" s="71">
        <f t="shared" si="62"/>
      </c>
    </row>
    <row r="563" spans="2:8" ht="12.75">
      <c r="B563" s="35">
        <f t="shared" si="56"/>
      </c>
      <c r="C563" s="48">
        <f t="shared" si="57"/>
      </c>
      <c r="D563" s="52">
        <f t="shared" si="58"/>
      </c>
      <c r="E563" s="52">
        <f t="shared" si="59"/>
      </c>
      <c r="F563" s="52">
        <f t="shared" si="60"/>
      </c>
      <c r="G563" s="68">
        <f t="shared" si="61"/>
      </c>
      <c r="H563" s="71">
        <f t="shared" si="62"/>
      </c>
    </row>
    <row r="564" spans="2:8" ht="12.75">
      <c r="B564" s="35">
        <f t="shared" si="56"/>
      </c>
      <c r="C564" s="48">
        <f t="shared" si="57"/>
      </c>
      <c r="D564" s="52">
        <f t="shared" si="58"/>
      </c>
      <c r="E564" s="52">
        <f t="shared" si="59"/>
      </c>
      <c r="F564" s="52">
        <f t="shared" si="60"/>
      </c>
      <c r="G564" s="68">
        <f t="shared" si="61"/>
      </c>
      <c r="H564" s="71">
        <f t="shared" si="62"/>
      </c>
    </row>
    <row r="565" spans="2:8" ht="12.75">
      <c r="B565" s="35">
        <f t="shared" si="56"/>
      </c>
      <c r="C565" s="48">
        <f t="shared" si="57"/>
      </c>
      <c r="D565" s="52">
        <f t="shared" si="58"/>
      </c>
      <c r="E565" s="52">
        <f t="shared" si="59"/>
      </c>
      <c r="F565" s="52">
        <f t="shared" si="60"/>
      </c>
      <c r="G565" s="68">
        <f t="shared" si="61"/>
      </c>
      <c r="H565" s="71">
        <f t="shared" si="62"/>
      </c>
    </row>
    <row r="566" spans="2:8" ht="12.75">
      <c r="B566" s="35">
        <f t="shared" si="56"/>
      </c>
      <c r="C566" s="48">
        <f t="shared" si="57"/>
      </c>
      <c r="D566" s="52">
        <f t="shared" si="58"/>
      </c>
      <c r="E566" s="52">
        <f t="shared" si="59"/>
      </c>
      <c r="F566" s="52">
        <f t="shared" si="60"/>
      </c>
      <c r="G566" s="68">
        <f t="shared" si="61"/>
      </c>
      <c r="H566" s="71">
        <f t="shared" si="62"/>
      </c>
    </row>
    <row r="567" spans="2:8" ht="12.75">
      <c r="B567" s="35">
        <f t="shared" si="56"/>
      </c>
      <c r="C567" s="48">
        <f t="shared" si="57"/>
      </c>
      <c r="D567" s="52">
        <f t="shared" si="58"/>
      </c>
      <c r="E567" s="52">
        <f t="shared" si="59"/>
      </c>
      <c r="F567" s="52">
        <f t="shared" si="60"/>
      </c>
      <c r="G567" s="68">
        <f t="shared" si="61"/>
      </c>
      <c r="H567" s="71">
        <f t="shared" si="62"/>
      </c>
    </row>
    <row r="568" spans="2:8" ht="12.75">
      <c r="B568" s="35">
        <f t="shared" si="56"/>
      </c>
      <c r="C568" s="48">
        <f t="shared" si="57"/>
      </c>
      <c r="D568" s="52">
        <f t="shared" si="58"/>
      </c>
      <c r="E568" s="52">
        <f t="shared" si="59"/>
      </c>
      <c r="F568" s="52">
        <f t="shared" si="60"/>
      </c>
      <c r="G568" s="68">
        <f t="shared" si="61"/>
      </c>
      <c r="H568" s="71">
        <f t="shared" si="62"/>
      </c>
    </row>
    <row r="569" spans="2:8" ht="12.75">
      <c r="B569" s="35">
        <f t="shared" si="56"/>
      </c>
      <c r="C569" s="48">
        <f t="shared" si="57"/>
      </c>
      <c r="D569" s="52">
        <f t="shared" si="58"/>
      </c>
      <c r="E569" s="52">
        <f t="shared" si="59"/>
      </c>
      <c r="F569" s="52">
        <f t="shared" si="60"/>
      </c>
      <c r="G569" s="68">
        <f t="shared" si="61"/>
      </c>
      <c r="H569" s="71">
        <f t="shared" si="62"/>
      </c>
    </row>
    <row r="570" spans="2:8" ht="12.75">
      <c r="B570" s="35">
        <f t="shared" si="56"/>
      </c>
      <c r="C570" s="48">
        <f t="shared" si="57"/>
      </c>
      <c r="D570" s="52">
        <f t="shared" si="58"/>
      </c>
      <c r="E570" s="52">
        <f t="shared" si="59"/>
      </c>
      <c r="F570" s="52">
        <f t="shared" si="60"/>
      </c>
      <c r="G570" s="68">
        <f t="shared" si="61"/>
      </c>
      <c r="H570" s="71">
        <f t="shared" si="62"/>
      </c>
    </row>
  </sheetData>
  <sheetProtection password="8CB3" sheet="1" formatCells="0" formatColumns="0" formatRows="0" insertColumns="0" insertRows="0" insertHyperlinks="0" deleteColumns="0" deleteRows="0" sort="0" autoFilter="0" pivotTables="0"/>
  <hyperlinks>
    <hyperlink ref="E3:I3" r:id="rId1" tooltip="Come Avere Piccoli Prestiti Personali da 500-1000 Euro e Fino a 5000 Euro" display="Come Avere Piccoli Prestiti Personali da 500-1000 Euro e Fino a 5000 Euro"/>
    <hyperlink ref="E4:I4" r:id="rId2" tooltip="Finanziamenti &amp; Prestiti Personali Fino A 100.000 Euro: Come Ottenerli" display="Finanziamenti &amp; Prestiti Personali Fino A 100.000 Euro: Come Ottenerli"/>
    <hyperlink ref="E2:I2" r:id="rId3" tooltip="Prestiti Personali Fino a 15 Anni o 180 Rate Mensili: Banche che li Fanno" display="Prestiti Personali Fino a 15 Anni o 180 Rate Mensili: Banche che li Fanno"/>
    <hyperlink ref="F11:H11" r:id="rId4" tooltip="calcolo finanziamento con preammortamento" display="calcolo finanziamento con preammortamento"/>
    <hyperlink ref="F13:H13" r:id="rId5" tooltip="finanziamento con prima rata fino a dopo 6 - 12 mesi" display="finanziamento con prima rata fino a dopo 6 - 12 mesi"/>
  </hyperlinks>
  <printOptions/>
  <pageMargins left="0.7874015748031497" right="0.7874015748031497" top="0.7086614173228347" bottom="0.7480314960629921" header="0.5118110236220472" footer="0.5118110236220472"/>
  <pageSetup orientation="portrait" paperSize="9" scale="80" r:id="rId7"/>
  <headerFooter alignWithMargins="0">
    <oddFooter>&amp;C&amp;11Pagina &amp;P</oddFooter>
  </headerFooter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Calcoloprestiti.org;</Manager>
  <Company>CalcoloPrestiti.org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Foglio di calcolo simulazione prestito excel xls 2024</dc:title>
  <dc:subject>File di calcolo simulazione prestito excel xls</dc:subject>
  <dc:creator>Calcoloprestiti.org</dc:creator>
  <cp:keywords>simulazione excel; simulazione xls; calcolo; prestito; excel; xls; simulazione prestito excel; simulazione prestito xls</cp:keywords>
  <dc:description>Foglio elettronico di calcolo simulatore prestito xls per la simulazione prestito excel xls by Calcoloprestiti.org 2024</dc:description>
  <cp:lastModifiedBy>Rodolfo</cp:lastModifiedBy>
  <cp:lastPrinted>2007-08-06T12:26:11Z</cp:lastPrinted>
  <dcterms:created xsi:type="dcterms:W3CDTF">2000-09-27T14:26:38Z</dcterms:created>
  <dcterms:modified xsi:type="dcterms:W3CDTF">2023-12-28T15:29:19Z</dcterms:modified>
  <cp:category>software; simulatore; applicazione; programma; calcolo; simulazione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imulazione prestito excel xls">
    <vt:lpwstr>simulazione prestito excel xls</vt:lpwstr>
  </property>
</Properties>
</file>